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S:\For Sales Workgroup\"/>
    </mc:Choice>
  </mc:AlternateContent>
  <xr:revisionPtr revIDLastSave="0" documentId="8_{11947F83-3776-41D1-9B60-782C3FE46C8C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Лист1" sheetId="3" state="hidden" r:id="rId1"/>
    <sheet name="Barilla list" sheetId="1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2" i="1" l="1"/>
  <c r="AE42" i="1"/>
  <c r="AD42" i="1"/>
  <c r="R42" i="1"/>
  <c r="F42" i="1"/>
  <c r="AC42" i="1" l="1"/>
  <c r="AG39" i="1" l="1"/>
  <c r="AE39" i="1"/>
  <c r="AD39" i="1"/>
  <c r="AC39" i="1"/>
  <c r="F39" i="1"/>
  <c r="AG38" i="1" l="1"/>
  <c r="AE38" i="1"/>
  <c r="AD38" i="1"/>
  <c r="AC38" i="1"/>
  <c r="AG37" i="1"/>
  <c r="AE37" i="1"/>
  <c r="AD37" i="1"/>
  <c r="AC37" i="1"/>
  <c r="AD16" i="1"/>
  <c r="AC16" i="1"/>
  <c r="F16" i="1"/>
  <c r="AD15" i="1"/>
  <c r="AC15" i="1"/>
  <c r="F15" i="1"/>
  <c r="AG60" i="1"/>
  <c r="AE60" i="1"/>
  <c r="Z60" i="1"/>
  <c r="T60" i="1"/>
  <c r="R60" i="1"/>
  <c r="F60" i="1"/>
  <c r="AG54" i="1"/>
  <c r="AE54" i="1"/>
  <c r="Z54" i="1"/>
  <c r="AD54" i="1" s="1"/>
  <c r="T54" i="1"/>
  <c r="R54" i="1"/>
  <c r="F54" i="1"/>
  <c r="AG48" i="1"/>
  <c r="AE48" i="1"/>
  <c r="Z48" i="1"/>
  <c r="T48" i="1"/>
  <c r="R48" i="1"/>
  <c r="F48" i="1"/>
  <c r="AG41" i="1"/>
  <c r="AE41" i="1"/>
  <c r="Z41" i="1"/>
  <c r="AD41" i="1" s="1"/>
  <c r="T41" i="1"/>
  <c r="R41" i="1"/>
  <c r="F41" i="1"/>
  <c r="AG52" i="1"/>
  <c r="AE52" i="1"/>
  <c r="Z52" i="1"/>
  <c r="T52" i="1"/>
  <c r="R52" i="1"/>
  <c r="F52" i="1"/>
  <c r="AG44" i="1"/>
  <c r="AE44" i="1"/>
  <c r="Z44" i="1"/>
  <c r="AD44" i="1" s="1"/>
  <c r="T44" i="1"/>
  <c r="R44" i="1"/>
  <c r="F44" i="1"/>
  <c r="AG27" i="1"/>
  <c r="AE27" i="1"/>
  <c r="T27" i="1"/>
  <c r="S27" i="1"/>
  <c r="AD27" i="1" s="1"/>
  <c r="R27" i="1"/>
  <c r="AC27" i="1" s="1"/>
  <c r="F27" i="1"/>
  <c r="AG29" i="1"/>
  <c r="AE29" i="1"/>
  <c r="T29" i="1"/>
  <c r="S29" i="1"/>
  <c r="AD29" i="1" s="1"/>
  <c r="R29" i="1"/>
  <c r="AC29" i="1" s="1"/>
  <c r="F29" i="1"/>
  <c r="AG24" i="1"/>
  <c r="AE24" i="1"/>
  <c r="T24" i="1"/>
  <c r="S24" i="1"/>
  <c r="AD24" i="1" s="1"/>
  <c r="R24" i="1"/>
  <c r="AC24" i="1" s="1"/>
  <c r="F24" i="1"/>
  <c r="AG22" i="1"/>
  <c r="AE22" i="1"/>
  <c r="T22" i="1"/>
  <c r="S22" i="1"/>
  <c r="AD22" i="1" s="1"/>
  <c r="R22" i="1"/>
  <c r="AC22" i="1" s="1"/>
  <c r="F22" i="1"/>
  <c r="AG19" i="1"/>
  <c r="AE19" i="1"/>
  <c r="T19" i="1"/>
  <c r="S19" i="1"/>
  <c r="AD19" i="1" s="1"/>
  <c r="R19" i="1"/>
  <c r="AC19" i="1" s="1"/>
  <c r="F19" i="1"/>
  <c r="AG47" i="1"/>
  <c r="AE47" i="1"/>
  <c r="Z47" i="1"/>
  <c r="T47" i="1"/>
  <c r="R47" i="1"/>
  <c r="F47" i="1"/>
  <c r="AG64" i="1"/>
  <c r="AE64" i="1"/>
  <c r="Z64" i="1"/>
  <c r="T64" i="1"/>
  <c r="R64" i="1"/>
  <c r="F64" i="1"/>
  <c r="AG51" i="1"/>
  <c r="AE51" i="1"/>
  <c r="Z51" i="1"/>
  <c r="AD51" i="1" s="1"/>
  <c r="T51" i="1"/>
  <c r="R51" i="1"/>
  <c r="F51" i="1"/>
  <c r="AG26" i="1"/>
  <c r="AE26" i="1"/>
  <c r="T26" i="1"/>
  <c r="S26" i="1"/>
  <c r="AD26" i="1" s="1"/>
  <c r="R26" i="1"/>
  <c r="AC26" i="1" s="1"/>
  <c r="F26" i="1"/>
  <c r="AG21" i="1"/>
  <c r="AE21" i="1"/>
  <c r="T21" i="1"/>
  <c r="S21" i="1"/>
  <c r="AD21" i="1" s="1"/>
  <c r="R21" i="1"/>
  <c r="AC21" i="1" s="1"/>
  <c r="F21" i="1"/>
  <c r="AG18" i="1"/>
  <c r="AE18" i="1"/>
  <c r="T18" i="1"/>
  <c r="S18" i="1"/>
  <c r="AD18" i="1" s="1"/>
  <c r="R18" i="1"/>
  <c r="AC18" i="1" s="1"/>
  <c r="F18" i="1"/>
  <c r="AC48" i="1" l="1"/>
  <c r="AC60" i="1"/>
  <c r="AD60" i="1"/>
  <c r="AC52" i="1"/>
  <c r="AD48" i="1"/>
  <c r="AC54" i="1"/>
  <c r="AD52" i="1"/>
  <c r="AC41" i="1"/>
  <c r="AC44" i="1"/>
  <c r="AC47" i="1"/>
  <c r="AD47" i="1"/>
  <c r="AC64" i="1"/>
  <c r="AD64" i="1"/>
  <c r="AC51" i="1"/>
  <c r="AG79" i="1" l="1"/>
  <c r="AE79" i="1"/>
  <c r="AD79" i="1"/>
  <c r="AC79" i="1"/>
  <c r="F79" i="1"/>
  <c r="AG92" i="1"/>
  <c r="AE92" i="1"/>
  <c r="AD92" i="1"/>
  <c r="AC92" i="1"/>
  <c r="F92" i="1"/>
  <c r="AG100" i="1" l="1"/>
  <c r="AE100" i="1"/>
  <c r="AD100" i="1"/>
  <c r="AC100" i="1"/>
  <c r="F100" i="1"/>
  <c r="AG81" i="1"/>
  <c r="AE81" i="1"/>
  <c r="AD81" i="1"/>
  <c r="AC81" i="1"/>
  <c r="F81" i="1"/>
  <c r="AG36" i="1" l="1"/>
  <c r="AE36" i="1"/>
  <c r="AD36" i="1"/>
  <c r="AC36" i="1"/>
  <c r="T36" i="1"/>
  <c r="AG35" i="1"/>
  <c r="AE35" i="1"/>
  <c r="AD35" i="1"/>
  <c r="AC35" i="1"/>
  <c r="T35" i="1"/>
  <c r="AE8" i="1" l="1"/>
  <c r="AD66" i="1" l="1"/>
  <c r="AE66" i="1"/>
  <c r="R66" i="1"/>
  <c r="AC66" i="1" s="1"/>
  <c r="AC45" i="1" l="1"/>
  <c r="AD45" i="1"/>
  <c r="AE45" i="1"/>
  <c r="AG45" i="1"/>
  <c r="AG9" i="1" l="1"/>
  <c r="AG10" i="1"/>
  <c r="AG11" i="1"/>
  <c r="AG12" i="1"/>
  <c r="AG13" i="1"/>
  <c r="AG14" i="1"/>
  <c r="AG17" i="1"/>
  <c r="AG20" i="1"/>
  <c r="AG23" i="1"/>
  <c r="AG25" i="1"/>
  <c r="AG28" i="1"/>
  <c r="AG30" i="1"/>
  <c r="AG31" i="1"/>
  <c r="AG32" i="1"/>
  <c r="AG33" i="1"/>
  <c r="AG34" i="1"/>
  <c r="AG40" i="1"/>
  <c r="AG43" i="1"/>
  <c r="AG46" i="1"/>
  <c r="AG49" i="1"/>
  <c r="AG50" i="1"/>
  <c r="AG53" i="1"/>
  <c r="AG55" i="1"/>
  <c r="AG56" i="1"/>
  <c r="AG57" i="1"/>
  <c r="AG58" i="1"/>
  <c r="AG59" i="1"/>
  <c r="AG61" i="1"/>
  <c r="AG62" i="1"/>
  <c r="AG63" i="1"/>
  <c r="AG65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80" i="1"/>
  <c r="AG82" i="1"/>
  <c r="AG83" i="1"/>
  <c r="AG84" i="1"/>
  <c r="AG85" i="1"/>
  <c r="AG86" i="1"/>
  <c r="AG87" i="1"/>
  <c r="AG88" i="1"/>
  <c r="AG89" i="1"/>
  <c r="AG90" i="1"/>
  <c r="AG91" i="1"/>
  <c r="AG93" i="1"/>
  <c r="AG94" i="1"/>
  <c r="AG95" i="1"/>
  <c r="AG96" i="1"/>
  <c r="AG97" i="1"/>
  <c r="AG98" i="1"/>
  <c r="AG99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8" i="1"/>
  <c r="AG167" i="1"/>
  <c r="T136" i="1" l="1"/>
  <c r="T135" i="1"/>
  <c r="T134" i="1"/>
  <c r="T133" i="1"/>
  <c r="T132" i="1"/>
  <c r="T131" i="1"/>
  <c r="AE146" i="1" l="1"/>
  <c r="AC146" i="1"/>
  <c r="AD146" i="1"/>
  <c r="AC139" i="1"/>
  <c r="AD139" i="1"/>
  <c r="AE139" i="1"/>
  <c r="AC120" i="1"/>
  <c r="AD120" i="1"/>
  <c r="AE120" i="1"/>
  <c r="AE119" i="1"/>
  <c r="AD119" i="1"/>
  <c r="AC119" i="1"/>
  <c r="AE74" i="1" l="1"/>
  <c r="AD74" i="1"/>
  <c r="AC74" i="1"/>
  <c r="AE73" i="1"/>
  <c r="AD73" i="1"/>
  <c r="AC73" i="1"/>
  <c r="AD106" i="1"/>
  <c r="AC106" i="1"/>
  <c r="AB106" i="1"/>
  <c r="AE106" i="1" s="1"/>
  <c r="F106" i="1"/>
  <c r="AD105" i="1"/>
  <c r="AC105" i="1"/>
  <c r="AB105" i="1"/>
  <c r="AE105" i="1" s="1"/>
  <c r="F105" i="1"/>
  <c r="AD104" i="1"/>
  <c r="AC104" i="1"/>
  <c r="AB104" i="1"/>
  <c r="AE104" i="1" s="1"/>
  <c r="F104" i="1"/>
  <c r="AC140" i="1"/>
  <c r="AD140" i="1"/>
  <c r="AE140" i="1"/>
  <c r="AC141" i="1"/>
  <c r="AD141" i="1"/>
  <c r="AE141" i="1"/>
  <c r="AC126" i="1" l="1"/>
  <c r="AD126" i="1"/>
  <c r="AE126" i="1"/>
  <c r="AC136" i="1"/>
  <c r="AD136" i="1"/>
  <c r="AE136" i="1"/>
  <c r="AE72" i="1"/>
  <c r="AD72" i="1"/>
  <c r="AC72" i="1"/>
  <c r="AE152" i="1" l="1"/>
  <c r="AE147" i="1"/>
  <c r="AC147" i="1"/>
  <c r="AD147" i="1"/>
  <c r="AE145" i="1"/>
  <c r="AC145" i="1"/>
  <c r="AD145" i="1"/>
  <c r="AC143" i="1"/>
  <c r="AD143" i="1"/>
  <c r="AE143" i="1"/>
  <c r="AE142" i="1"/>
  <c r="AD142" i="1"/>
  <c r="AC142" i="1"/>
  <c r="AE127" i="1"/>
  <c r="AD127" i="1"/>
  <c r="AC127" i="1"/>
  <c r="AE124" i="1"/>
  <c r="AD124" i="1"/>
  <c r="AC124" i="1"/>
  <c r="AE128" i="1"/>
  <c r="AD128" i="1"/>
  <c r="AC128" i="1"/>
  <c r="AE125" i="1"/>
  <c r="AD125" i="1"/>
  <c r="AC125" i="1"/>
  <c r="AE123" i="1" l="1"/>
  <c r="AC123" i="1"/>
  <c r="AD123" i="1"/>
  <c r="AE129" i="1" l="1"/>
  <c r="AD129" i="1"/>
  <c r="AC129" i="1"/>
  <c r="F129" i="1"/>
  <c r="AE138" i="1" l="1"/>
  <c r="AD138" i="1"/>
  <c r="AC138" i="1"/>
  <c r="AD132" i="1" l="1"/>
  <c r="AC132" i="1"/>
  <c r="F132" i="1"/>
  <c r="AE132" i="1"/>
  <c r="F138" i="1" l="1"/>
  <c r="F152" i="1"/>
  <c r="S152" i="1"/>
  <c r="AD152" i="1" s="1"/>
  <c r="R152" i="1"/>
  <c r="AC152" i="1" s="1"/>
  <c r="F130" i="1"/>
  <c r="AE130" i="1"/>
  <c r="AD130" i="1"/>
  <c r="AC130" i="1"/>
  <c r="F93" i="1"/>
  <c r="AE93" i="1"/>
  <c r="AD93" i="1"/>
  <c r="AC93" i="1"/>
  <c r="F162" i="1" l="1"/>
  <c r="F166" i="1"/>
  <c r="F161" i="1"/>
  <c r="F160" i="1"/>
  <c r="F159" i="1"/>
  <c r="F154" i="1"/>
  <c r="F151" i="1"/>
  <c r="F150" i="1"/>
  <c r="F136" i="1"/>
  <c r="F133" i="1"/>
  <c r="F122" i="1"/>
  <c r="F117" i="1"/>
  <c r="F116" i="1"/>
  <c r="F115" i="1"/>
  <c r="F114" i="1"/>
  <c r="F109" i="1"/>
  <c r="F108" i="1"/>
  <c r="F107" i="1"/>
  <c r="F97" i="1"/>
  <c r="F96" i="1"/>
  <c r="F95" i="1"/>
  <c r="F87" i="1"/>
  <c r="F86" i="1"/>
  <c r="F85" i="1"/>
  <c r="F78" i="1"/>
  <c r="F77" i="1"/>
  <c r="F76" i="1"/>
  <c r="F75" i="1"/>
  <c r="F65" i="1"/>
  <c r="F63" i="1"/>
  <c r="F62" i="1"/>
  <c r="F56" i="1"/>
  <c r="F55" i="1"/>
  <c r="F53" i="1"/>
  <c r="F50" i="1"/>
  <c r="F34" i="1"/>
  <c r="F33" i="1"/>
  <c r="F32" i="1"/>
  <c r="F23" i="1"/>
  <c r="F20" i="1"/>
  <c r="F17" i="1"/>
  <c r="F14" i="1"/>
  <c r="F13" i="1"/>
  <c r="F163" i="1"/>
  <c r="F156" i="1"/>
  <c r="F155" i="1"/>
  <c r="F165" i="1"/>
  <c r="F164" i="1"/>
  <c r="F158" i="1"/>
  <c r="F157" i="1"/>
  <c r="F149" i="1"/>
  <c r="F148" i="1"/>
  <c r="F144" i="1"/>
  <c r="F121" i="1"/>
  <c r="F135" i="1"/>
  <c r="F134" i="1"/>
  <c r="F118" i="1"/>
  <c r="F113" i="1"/>
  <c r="F131" i="1"/>
  <c r="F112" i="1"/>
  <c r="F111" i="1"/>
  <c r="F102" i="1"/>
  <c r="F101" i="1"/>
  <c r="F99" i="1"/>
  <c r="F91" i="1"/>
  <c r="F90" i="1"/>
  <c r="F89" i="1"/>
  <c r="F84" i="1"/>
  <c r="F83" i="1"/>
  <c r="F82" i="1"/>
  <c r="F80" i="1"/>
  <c r="F70" i="1"/>
  <c r="F69" i="1"/>
  <c r="F68" i="1"/>
  <c r="F61" i="1"/>
  <c r="F59" i="1"/>
  <c r="F58" i="1"/>
  <c r="F57" i="1"/>
  <c r="F49" i="1"/>
  <c r="F46" i="1"/>
  <c r="F43" i="1"/>
  <c r="F40" i="1"/>
  <c r="F30" i="1"/>
  <c r="F28" i="1"/>
  <c r="F25" i="1"/>
  <c r="F11" i="1"/>
  <c r="F10" i="1"/>
  <c r="F9" i="1"/>
  <c r="F8" i="1"/>
  <c r="AE97" i="1" l="1"/>
  <c r="AC97" i="1"/>
  <c r="AD97" i="1"/>
  <c r="T68" i="1" l="1"/>
  <c r="R70" i="1"/>
  <c r="R69" i="1"/>
  <c r="R68" i="1"/>
  <c r="AC68" i="1" s="1"/>
  <c r="AE70" i="1"/>
  <c r="Z70" i="1"/>
  <c r="AD70" i="1" s="1"/>
  <c r="T70" i="1"/>
  <c r="AE69" i="1"/>
  <c r="Z69" i="1"/>
  <c r="T69" i="1"/>
  <c r="AE68" i="1"/>
  <c r="S68" i="1"/>
  <c r="AD68" i="1" s="1"/>
  <c r="AC69" i="1" l="1"/>
  <c r="AD69" i="1"/>
  <c r="AC70" i="1"/>
  <c r="AE89" i="1"/>
  <c r="AD89" i="1"/>
  <c r="AC89" i="1"/>
  <c r="AE57" i="1" l="1"/>
  <c r="Z57" i="1"/>
  <c r="T57" i="1"/>
  <c r="R57" i="1"/>
  <c r="AC57" i="1" l="1"/>
  <c r="AD57" i="1"/>
  <c r="AE28" i="1" l="1"/>
  <c r="T28" i="1"/>
  <c r="S28" i="1"/>
  <c r="AD28" i="1" s="1"/>
  <c r="R28" i="1"/>
  <c r="AC28" i="1" s="1"/>
  <c r="AB154" i="1" l="1"/>
  <c r="AB157" i="1"/>
  <c r="AB158" i="1"/>
  <c r="AB164" i="1"/>
  <c r="AB165" i="1"/>
  <c r="AB159" i="1"/>
  <c r="AB160" i="1"/>
  <c r="AE122" i="1"/>
  <c r="AD122" i="1"/>
  <c r="AC122" i="1"/>
  <c r="AE83" i="1" l="1"/>
  <c r="AD83" i="1"/>
  <c r="AC83" i="1"/>
  <c r="AC76" i="1"/>
  <c r="AD76" i="1"/>
  <c r="AE76" i="1"/>
  <c r="AE63" i="1" l="1"/>
  <c r="Z63" i="1"/>
  <c r="T63" i="1"/>
  <c r="R63" i="1"/>
  <c r="AC63" i="1" l="1"/>
  <c r="AD63" i="1"/>
  <c r="L156" i="1"/>
  <c r="L163" i="1"/>
  <c r="L154" i="1"/>
  <c r="L162" i="1"/>
  <c r="L166" i="1"/>
  <c r="L155" i="1"/>
  <c r="L164" i="1"/>
  <c r="L165" i="1"/>
  <c r="L157" i="1"/>
  <c r="L158" i="1"/>
  <c r="L161" i="1"/>
  <c r="L159" i="1"/>
  <c r="L160" i="1"/>
  <c r="AE154" i="1" l="1"/>
  <c r="AD154" i="1"/>
  <c r="AD157" i="1"/>
  <c r="AD158" i="1"/>
  <c r="AD164" i="1"/>
  <c r="AD165" i="1"/>
  <c r="AD159" i="1"/>
  <c r="AD160" i="1"/>
  <c r="AD161" i="1"/>
  <c r="AD166" i="1"/>
  <c r="AD162" i="1"/>
  <c r="AD155" i="1"/>
  <c r="AD156" i="1"/>
  <c r="AD163" i="1"/>
  <c r="AC154" i="1"/>
  <c r="AC157" i="1"/>
  <c r="AC158" i="1"/>
  <c r="AC164" i="1"/>
  <c r="AC165" i="1"/>
  <c r="AC159" i="1"/>
  <c r="AC160" i="1"/>
  <c r="AC161" i="1"/>
  <c r="AC166" i="1"/>
  <c r="AC162" i="1"/>
  <c r="AC155" i="1"/>
  <c r="AC156" i="1"/>
  <c r="AC163" i="1"/>
  <c r="AC151" i="1"/>
  <c r="AE158" i="1"/>
  <c r="AE164" i="1"/>
  <c r="AG164" i="1" s="1"/>
  <c r="AE165" i="1"/>
  <c r="AG165" i="1" s="1"/>
  <c r="AE159" i="1"/>
  <c r="AE160" i="1"/>
  <c r="AB161" i="1"/>
  <c r="AE161" i="1" s="1"/>
  <c r="AB166" i="1"/>
  <c r="AE166" i="1" s="1"/>
  <c r="AG166" i="1" s="1"/>
  <c r="AB162" i="1"/>
  <c r="AE162" i="1" s="1"/>
  <c r="AG162" i="1" s="1"/>
  <c r="AB155" i="1"/>
  <c r="AE155" i="1" s="1"/>
  <c r="AB156" i="1"/>
  <c r="AE156" i="1" s="1"/>
  <c r="AB163" i="1"/>
  <c r="AE163" i="1" s="1"/>
  <c r="AG163" i="1" s="1"/>
  <c r="AE157" i="1"/>
  <c r="AE133" i="1" l="1"/>
  <c r="AE135" i="1"/>
  <c r="AE121" i="1"/>
  <c r="AC133" i="1"/>
  <c r="AD133" i="1"/>
  <c r="AE55" i="1" l="1"/>
  <c r="AE62" i="1"/>
  <c r="AE61" i="1"/>
  <c r="AE59" i="1"/>
  <c r="AE53" i="1"/>
  <c r="AE50" i="1"/>
  <c r="AE46" i="1"/>
  <c r="AE43" i="1"/>
  <c r="AE40" i="1"/>
  <c r="AE58" i="1"/>
  <c r="AE49" i="1"/>
  <c r="AE65" i="1"/>
  <c r="Z65" i="1" l="1"/>
  <c r="AD65" i="1" s="1"/>
  <c r="T65" i="1"/>
  <c r="R65" i="1"/>
  <c r="Z62" i="1"/>
  <c r="AD62" i="1" s="1"/>
  <c r="T62" i="1"/>
  <c r="R62" i="1"/>
  <c r="Z61" i="1"/>
  <c r="AD61" i="1" s="1"/>
  <c r="T61" i="1"/>
  <c r="R61" i="1"/>
  <c r="Z59" i="1"/>
  <c r="AD59" i="1" s="1"/>
  <c r="T59" i="1"/>
  <c r="R59" i="1"/>
  <c r="Z58" i="1"/>
  <c r="AD58" i="1" s="1"/>
  <c r="T58" i="1"/>
  <c r="R58" i="1"/>
  <c r="AE56" i="1"/>
  <c r="Z56" i="1"/>
  <c r="AD56" i="1" s="1"/>
  <c r="T56" i="1"/>
  <c r="R56" i="1"/>
  <c r="Z55" i="1"/>
  <c r="AD55" i="1" s="1"/>
  <c r="T55" i="1"/>
  <c r="R55" i="1"/>
  <c r="Z53" i="1"/>
  <c r="T53" i="1"/>
  <c r="R53" i="1"/>
  <c r="Z50" i="1"/>
  <c r="T50" i="1"/>
  <c r="R50" i="1"/>
  <c r="Z49" i="1"/>
  <c r="T49" i="1"/>
  <c r="R49" i="1"/>
  <c r="Z46" i="1"/>
  <c r="T46" i="1"/>
  <c r="R46" i="1"/>
  <c r="Z43" i="1"/>
  <c r="T43" i="1"/>
  <c r="R43" i="1"/>
  <c r="Z40" i="1"/>
  <c r="AD40" i="1" s="1"/>
  <c r="T40" i="1"/>
  <c r="R40" i="1"/>
  <c r="AE34" i="1"/>
  <c r="AD34" i="1"/>
  <c r="AC34" i="1"/>
  <c r="T34" i="1"/>
  <c r="AE33" i="1"/>
  <c r="AD33" i="1"/>
  <c r="AC33" i="1"/>
  <c r="T33" i="1"/>
  <c r="AE32" i="1"/>
  <c r="AD32" i="1"/>
  <c r="AC32" i="1"/>
  <c r="T32" i="1"/>
  <c r="AE30" i="1"/>
  <c r="T30" i="1"/>
  <c r="S30" i="1"/>
  <c r="AD30" i="1" s="1"/>
  <c r="R30" i="1"/>
  <c r="AC30" i="1" s="1"/>
  <c r="AE25" i="1"/>
  <c r="T25" i="1"/>
  <c r="S25" i="1"/>
  <c r="AD25" i="1" s="1"/>
  <c r="R25" i="1"/>
  <c r="AC25" i="1" s="1"/>
  <c r="AE23" i="1"/>
  <c r="T23" i="1"/>
  <c r="S23" i="1"/>
  <c r="AD23" i="1" s="1"/>
  <c r="R23" i="1"/>
  <c r="AC23" i="1" s="1"/>
  <c r="AE20" i="1"/>
  <c r="T20" i="1"/>
  <c r="S20" i="1"/>
  <c r="AD20" i="1" s="1"/>
  <c r="R20" i="1"/>
  <c r="AC20" i="1" s="1"/>
  <c r="AE17" i="1"/>
  <c r="T17" i="1"/>
  <c r="S17" i="1"/>
  <c r="AD17" i="1" s="1"/>
  <c r="R17" i="1"/>
  <c r="AC17" i="1" s="1"/>
  <c r="AE14" i="1"/>
  <c r="AD14" i="1"/>
  <c r="T14" i="1"/>
  <c r="R14" i="1"/>
  <c r="AC14" i="1" s="1"/>
  <c r="AD46" i="1" l="1"/>
  <c r="AC40" i="1"/>
  <c r="AC43" i="1"/>
  <c r="AC50" i="1"/>
  <c r="AD50" i="1"/>
  <c r="AC53" i="1"/>
  <c r="AD53" i="1"/>
  <c r="AC65" i="1"/>
  <c r="AD43" i="1"/>
  <c r="AC49" i="1"/>
  <c r="AC58" i="1"/>
  <c r="AC59" i="1"/>
  <c r="AC56" i="1"/>
  <c r="AC62" i="1"/>
  <c r="AC46" i="1"/>
  <c r="AD49" i="1"/>
  <c r="AC55" i="1"/>
  <c r="AC61" i="1"/>
  <c r="AB108" i="1"/>
  <c r="AE108" i="1" s="1"/>
  <c r="AC108" i="1"/>
  <c r="AD108" i="1"/>
  <c r="AD109" i="1"/>
  <c r="AC109" i="1"/>
  <c r="AB109" i="1"/>
  <c r="AE109" i="1" s="1"/>
  <c r="AB107" i="1"/>
  <c r="AE107" i="1" s="1"/>
  <c r="AC107" i="1"/>
  <c r="AD107" i="1"/>
  <c r="AB96" i="1" l="1"/>
  <c r="AE96" i="1" s="1"/>
  <c r="AC95" i="1"/>
  <c r="AB95" i="1"/>
  <c r="AE95" i="1" s="1"/>
  <c r="AD96" i="1"/>
  <c r="AC96" i="1"/>
  <c r="AD95" i="1"/>
  <c r="AC135" i="1"/>
  <c r="AD135" i="1"/>
  <c r="AE90" i="1" l="1"/>
  <c r="AD90" i="1"/>
  <c r="AC90" i="1"/>
  <c r="AC121" i="1" l="1"/>
  <c r="AD121" i="1"/>
  <c r="AC115" i="1"/>
  <c r="AD115" i="1"/>
  <c r="AE115" i="1"/>
  <c r="AE102" i="1"/>
  <c r="AD102" i="1"/>
  <c r="AC102" i="1"/>
  <c r="AE101" i="1"/>
  <c r="AD101" i="1"/>
  <c r="AC101" i="1"/>
  <c r="AE99" i="1"/>
  <c r="AD99" i="1"/>
  <c r="AC99" i="1"/>
  <c r="AD6" i="1"/>
  <c r="AC6" i="1"/>
  <c r="T6" i="1"/>
  <c r="AE11" i="1"/>
  <c r="AD11" i="1"/>
  <c r="AC11" i="1"/>
  <c r="T11" i="1"/>
  <c r="AE10" i="1"/>
  <c r="AD10" i="1"/>
  <c r="AC10" i="1"/>
  <c r="T10" i="1"/>
  <c r="AE9" i="1"/>
  <c r="AD9" i="1"/>
  <c r="AC9" i="1"/>
  <c r="T9" i="1"/>
  <c r="AD8" i="1"/>
  <c r="AC8" i="1"/>
  <c r="T8" i="1"/>
  <c r="AE151" i="1"/>
  <c r="AD151" i="1"/>
  <c r="AE150" i="1"/>
  <c r="AD150" i="1"/>
  <c r="AC150" i="1"/>
  <c r="AE149" i="1"/>
  <c r="AD149" i="1"/>
  <c r="AC149" i="1"/>
  <c r="AE148" i="1"/>
  <c r="AD148" i="1"/>
  <c r="AC148" i="1"/>
  <c r="AE144" i="1"/>
  <c r="AD144" i="1"/>
  <c r="AC144" i="1"/>
  <c r="AE134" i="1"/>
  <c r="AD134" i="1"/>
  <c r="AC134" i="1"/>
  <c r="AE118" i="1"/>
  <c r="AD118" i="1"/>
  <c r="AC118" i="1"/>
  <c r="AE117" i="1"/>
  <c r="AD117" i="1"/>
  <c r="AC117" i="1"/>
  <c r="AE116" i="1"/>
  <c r="AD116" i="1"/>
  <c r="AC116" i="1"/>
  <c r="AE114" i="1"/>
  <c r="AD114" i="1"/>
  <c r="AC114" i="1"/>
  <c r="AE113" i="1"/>
  <c r="AD113" i="1"/>
  <c r="AC113" i="1"/>
  <c r="AE131" i="1"/>
  <c r="AD131" i="1"/>
  <c r="AC131" i="1"/>
  <c r="AE112" i="1"/>
  <c r="AD112" i="1"/>
  <c r="AC112" i="1"/>
  <c r="AE111" i="1"/>
  <c r="AD111" i="1"/>
  <c r="AC111" i="1"/>
  <c r="AE91" i="1"/>
  <c r="AD91" i="1"/>
  <c r="AC91" i="1"/>
  <c r="AE87" i="1"/>
  <c r="AD87" i="1"/>
  <c r="AC87" i="1"/>
  <c r="AE86" i="1"/>
  <c r="AD86" i="1"/>
  <c r="AC86" i="1"/>
  <c r="AE84" i="1"/>
  <c r="AD84" i="1"/>
  <c r="AC84" i="1"/>
  <c r="AE82" i="1"/>
  <c r="AD82" i="1"/>
  <c r="AC82" i="1"/>
  <c r="AE80" i="1"/>
  <c r="AD80" i="1"/>
  <c r="AC80" i="1"/>
  <c r="AE78" i="1"/>
  <c r="AD78" i="1"/>
  <c r="AC78" i="1"/>
  <c r="AE77" i="1"/>
  <c r="AD77" i="1"/>
  <c r="AC77" i="1"/>
  <c r="AE75" i="1"/>
  <c r="AD75" i="1"/>
  <c r="AC75" i="1"/>
  <c r="AE6" i="1"/>
  <c r="AE13" i="1"/>
  <c r="Z13" i="1"/>
  <c r="T13" i="1"/>
  <c r="R13" i="1"/>
  <c r="AC13" i="1" l="1"/>
  <c r="AD13" i="1"/>
</calcChain>
</file>

<file path=xl/sharedStrings.xml><?xml version="1.0" encoding="utf-8"?>
<sst xmlns="http://schemas.openxmlformats.org/spreadsheetml/2006/main" count="1024" uniqueCount="777">
  <si>
    <t>General Data</t>
  </si>
  <si>
    <t>Case Technical Data</t>
  </si>
  <si>
    <t>Palletization Scheme</t>
  </si>
  <si>
    <t>Name (IT)</t>
  </si>
  <si>
    <t>Name (RU)</t>
  </si>
  <si>
    <t>Consumer Unit Technical Data</t>
  </si>
  <si>
    <t>N pack x case</t>
  </si>
  <si>
    <t>Shelf life (months)</t>
  </si>
  <si>
    <t>EAN code</t>
  </si>
  <si>
    <t>Net Weight</t>
  </si>
  <si>
    <t>Gross Weight</t>
  </si>
  <si>
    <t>Gross Volume</t>
  </si>
  <si>
    <t>Width</t>
  </si>
  <si>
    <t>Height</t>
  </si>
  <si>
    <t>Depth</t>
  </si>
  <si>
    <t>ITF CODE</t>
  </si>
  <si>
    <t xml:space="preserve">N of cases standard pallet </t>
  </si>
  <si>
    <t>N of cases per layer</t>
  </si>
  <si>
    <t xml:space="preserve">N of layers standard pallet </t>
  </si>
  <si>
    <t>Pallet net weight</t>
  </si>
  <si>
    <t>Pallet gross weight</t>
  </si>
  <si>
    <t>Pallet height (including wooden pallet)</t>
  </si>
  <si>
    <t>Ширина, мм</t>
  </si>
  <si>
    <t>Глубина, мм</t>
  </si>
  <si>
    <t>Высота, мм</t>
  </si>
  <si>
    <t>Масса  нетто, гр</t>
  </si>
  <si>
    <t>Масса брутто, гр</t>
  </si>
  <si>
    <t>N упаковок в гофрокоробе</t>
  </si>
  <si>
    <t>Срок годности (мес)</t>
  </si>
  <si>
    <t>Штрих код</t>
  </si>
  <si>
    <t>Масса нетто, гр</t>
  </si>
  <si>
    <r>
      <t>Объем, дм</t>
    </r>
    <r>
      <rPr>
        <b/>
        <vertAlign val="superscript"/>
        <sz val="12"/>
        <rFont val="Arial"/>
        <family val="2"/>
        <charset val="204"/>
      </rPr>
      <t>3</t>
    </r>
  </si>
  <si>
    <t>Ширина</t>
  </si>
  <si>
    <t>Высота</t>
  </si>
  <si>
    <t>Глубина</t>
  </si>
  <si>
    <t>ITF код</t>
  </si>
  <si>
    <t>N коробов на паллете</t>
  </si>
  <si>
    <t>N коробов в ряду</t>
  </si>
  <si>
    <t>N рядов на паллете</t>
  </si>
  <si>
    <t>Масса продукта в паллете, кг</t>
  </si>
  <si>
    <t>Масса паллеты с упаковокой, кг</t>
  </si>
  <si>
    <t>Высота паллеты (включая поддон), мм</t>
  </si>
  <si>
    <t>Long pasta/ Длинная паста</t>
  </si>
  <si>
    <t xml:space="preserve">Spaghetti </t>
  </si>
  <si>
    <t>Bucatini</t>
  </si>
  <si>
    <t>Capellini</t>
  </si>
  <si>
    <t>Spaghettini</t>
  </si>
  <si>
    <t>Bavette</t>
  </si>
  <si>
    <t>Spaghettoni</t>
  </si>
  <si>
    <t>СПАГЕТТОНИ</t>
  </si>
  <si>
    <t>Short pasta/ Короткая паста</t>
  </si>
  <si>
    <t>Penne rigate</t>
  </si>
  <si>
    <t>Tortiglioni</t>
  </si>
  <si>
    <t>Fusilli</t>
  </si>
  <si>
    <t>Farfalle</t>
  </si>
  <si>
    <t>Pipe rigate</t>
  </si>
  <si>
    <t>Filini</t>
  </si>
  <si>
    <t>Cellentani</t>
  </si>
  <si>
    <t>Stelline</t>
  </si>
  <si>
    <t>Maccheroni</t>
  </si>
  <si>
    <t>Girandole</t>
  </si>
  <si>
    <t>Conchiglie rigate</t>
  </si>
  <si>
    <t>PICCOLINI Mini Farfalle</t>
  </si>
  <si>
    <t>ПИККОЛИНИ МИНИ ФАРФАЛЛЕ</t>
  </si>
  <si>
    <t>PICCOLINI Mini Penne Rigate</t>
  </si>
  <si>
    <t>ПИККОЛИНИ МИНИ ПЕННЕ РИГАТЕ</t>
  </si>
  <si>
    <t>La Collezione/ Ла Коллеционе</t>
  </si>
  <si>
    <t>Fettucine semola</t>
  </si>
  <si>
    <t>Mezze penne tricolori</t>
  </si>
  <si>
    <t>Lasagne semola</t>
  </si>
  <si>
    <t>Cannelloni</t>
  </si>
  <si>
    <t>Tagliatelle semola</t>
  </si>
  <si>
    <t xml:space="preserve">ORECCHIETTE </t>
  </si>
  <si>
    <t>ОРЕКЬЕТТЕ</t>
  </si>
  <si>
    <t>Piccolini/ Пикколини</t>
  </si>
  <si>
    <t>Egg pasta/ Яичная паста (La Collezione)</t>
  </si>
  <si>
    <t>Tagliatelle uovo</t>
  </si>
  <si>
    <t>Sauces/ Соусы</t>
  </si>
  <si>
    <t>Sugo basilico</t>
  </si>
  <si>
    <t>Sugo bolognese</t>
  </si>
  <si>
    <t>Pesto genovese</t>
  </si>
  <si>
    <t>Sugo arrabbiata</t>
  </si>
  <si>
    <t>Sugo zucchini &amp; aubergine</t>
  </si>
  <si>
    <t>Sugo olive</t>
  </si>
  <si>
    <t>Sugo napoletana</t>
  </si>
  <si>
    <t>Sugo Base per Bolognese</t>
  </si>
  <si>
    <t xml:space="preserve">PESTO BASIL.E RUC. </t>
  </si>
  <si>
    <t xml:space="preserve">Sweet Bakery / Печенье </t>
  </si>
  <si>
    <t>Cuor di mela</t>
  </si>
  <si>
    <t>Tarallucci</t>
  </si>
  <si>
    <t>Pan di stelle</t>
  </si>
  <si>
    <t>Galletti</t>
  </si>
  <si>
    <t>Settembrini estero</t>
  </si>
  <si>
    <t>Хлеб American Sandwich</t>
  </si>
  <si>
    <t>95100100_10</t>
  </si>
  <si>
    <t>Bread AMS wheat</t>
  </si>
  <si>
    <t>95100600_10</t>
  </si>
  <si>
    <t>Bread AMS wheat-rye</t>
  </si>
  <si>
    <t>95100700_10</t>
  </si>
  <si>
    <t>Bread AMS 7 grains</t>
  </si>
  <si>
    <t>95100900_10</t>
  </si>
  <si>
    <t>95110500_10</t>
  </si>
  <si>
    <t>Bread AMS branny</t>
  </si>
  <si>
    <t>Length</t>
  </si>
  <si>
    <t>SPAGH.TI 400X12 GLUTEN FREE INT'L</t>
  </si>
  <si>
    <t>FUSILLI 400X14 GLUTEN FREE INT'L</t>
  </si>
  <si>
    <t>PENNE R. 400X14 GLUTEN FREE INT'L</t>
  </si>
  <si>
    <t>PESTO GENOVESE 6X500G FS POUCH</t>
  </si>
  <si>
    <t>BSP15582</t>
  </si>
  <si>
    <t>BSP15587</t>
  </si>
  <si>
    <t>BSP3627</t>
  </si>
  <si>
    <t>BSP650027</t>
  </si>
  <si>
    <t>BSP15583</t>
  </si>
  <si>
    <t>BMP569066</t>
  </si>
  <si>
    <t>BLP15578</t>
  </si>
  <si>
    <t>BLP15584</t>
  </si>
  <si>
    <t>BLC505166</t>
  </si>
  <si>
    <t>BLC592078</t>
  </si>
  <si>
    <t>BLC594217</t>
  </si>
  <si>
    <t>BLC276189</t>
  </si>
  <si>
    <t>BLC607093</t>
  </si>
  <si>
    <t>BLC588088</t>
  </si>
  <si>
    <t>BLC256016</t>
  </si>
  <si>
    <t>BLC12413</t>
  </si>
  <si>
    <t>BEP572199</t>
  </si>
  <si>
    <t>BEP574129</t>
  </si>
  <si>
    <t>BSS1431</t>
  </si>
  <si>
    <t>BSS50501</t>
  </si>
  <si>
    <t>BSS68751</t>
  </si>
  <si>
    <t>BSS68531</t>
  </si>
  <si>
    <t>BSS77881</t>
  </si>
  <si>
    <t>BSS68501</t>
  </si>
  <si>
    <t>BSS59591</t>
  </si>
  <si>
    <t>BSS3597</t>
  </si>
  <si>
    <t>BSS11668</t>
  </si>
  <si>
    <t>BSB2004</t>
  </si>
  <si>
    <t>BSB15116</t>
  </si>
  <si>
    <t>BSB488001</t>
  </si>
  <si>
    <t>BSB15121</t>
  </si>
  <si>
    <t>BSB2005</t>
  </si>
  <si>
    <t>BSP750093</t>
  </si>
  <si>
    <t>Gluten free pasta (Паста Без глютена)</t>
  </si>
  <si>
    <t>BGF11409</t>
  </si>
  <si>
    <t>BGF11411</t>
  </si>
  <si>
    <t>BGF11410</t>
  </si>
  <si>
    <t>BLP1950</t>
  </si>
  <si>
    <t>BSP1952</t>
  </si>
  <si>
    <t>ZUCCHINE</t>
  </si>
  <si>
    <t>BSS15825</t>
  </si>
  <si>
    <t>BSS3034</t>
  </si>
  <si>
    <t>BSS3033</t>
  </si>
  <si>
    <t>Pappardelle uovo</t>
  </si>
  <si>
    <t>BEP597176</t>
  </si>
  <si>
    <t>Pesto Rosso</t>
  </si>
  <si>
    <t>BSS0054</t>
  </si>
  <si>
    <t>Legume pasta (Паста из чечевичной и нутовой муки))</t>
  </si>
  <si>
    <t>BLEG16341</t>
  </si>
  <si>
    <t>BLEG16348</t>
  </si>
  <si>
    <t>PENNE RED LENTIL 250 g</t>
  </si>
  <si>
    <t>CASARECCE CHICKPEAS 250 g</t>
  </si>
  <si>
    <t>FUSILLI INTEGRALE IMU</t>
  </si>
  <si>
    <t>BSP16204</t>
  </si>
  <si>
    <t>BSP16237</t>
  </si>
  <si>
    <t>PENNE RIGATE INTEGRALE IMU</t>
  </si>
  <si>
    <t>BLP16240</t>
  </si>
  <si>
    <t>SPAGHETTI INTEGRALE IMU</t>
  </si>
  <si>
    <t>BSP12562</t>
  </si>
  <si>
    <t xml:space="preserve">RISONI </t>
  </si>
  <si>
    <t>Spaghetti</t>
  </si>
  <si>
    <t>BSS8620</t>
  </si>
  <si>
    <t>WASA/ хлебцы</t>
  </si>
  <si>
    <t>ORIGINAL 12X275G, RU</t>
  </si>
  <si>
    <t>DELICATE CRISP SESAME &amp; SEA SALT 10X190G</t>
  </si>
  <si>
    <t>DELICATE CRISP ROSEMARY &amp; SEA SALT 10X19</t>
  </si>
  <si>
    <t>DELICATE ROUNDS SESAME &amp; SEA SALT 8X235G</t>
  </si>
  <si>
    <t>DELICATE ROUNDS CINNAMON 12X330G, RU</t>
  </si>
  <si>
    <t>CHEESE &amp; HERBS 24X30G, RU</t>
  </si>
  <si>
    <t>CHEESE &amp; CHIVES 24X37G, RU</t>
  </si>
  <si>
    <t>CHEESE TOMATO &amp; BASIL 24X40G, RU</t>
  </si>
  <si>
    <t>GLUTENFREE CLASSIC 10X240G, CC</t>
  </si>
  <si>
    <t>MILK 12X230G, RU</t>
  </si>
  <si>
    <t>FIBER 12X230G, RU</t>
  </si>
  <si>
    <t>SESAME 12X200G, RU</t>
  </si>
  <si>
    <t>POPPY SEEDS 12X240G, RU</t>
  </si>
  <si>
    <t>BWAS00203</t>
  </si>
  <si>
    <t>BWAS09178</t>
  </si>
  <si>
    <t>BWAS09179</t>
  </si>
  <si>
    <t>BWAS16935</t>
  </si>
  <si>
    <t>BWAS70544</t>
  </si>
  <si>
    <t>BWAS08498</t>
  </si>
  <si>
    <t>BWAS72984</t>
  </si>
  <si>
    <t>BWAS08496</t>
  </si>
  <si>
    <t>BWAS70889</t>
  </si>
  <si>
    <t>BWAS77771</t>
  </si>
  <si>
    <t>BWAS00170</t>
  </si>
  <si>
    <t>BWAS14769</t>
  </si>
  <si>
    <t>BWAS71942</t>
  </si>
  <si>
    <t>Chifferi rigati</t>
  </si>
  <si>
    <t>BLC16207</t>
  </si>
  <si>
    <t>BSS9512</t>
  </si>
  <si>
    <t>Хлебцы пшеничные тонкие "ДЕЛИКЕЙТ КРИСП КУНЖУТ И МОРСКАЯ СОЛЬ" с цельнозерновой мукой, кунжутом и морской солью</t>
  </si>
  <si>
    <t xml:space="preserve">Хлебцы ржаные "ОРИДЖИНАЛ" с цельнозерновой мукой </t>
  </si>
  <si>
    <t>Хлебцы пшеничные тонкие "ДЕЛИКЕЙТ КРИСП РОЗМАРИН И МОРСКАЯ СОЛЬ" с цельнозерновой мукой, розмарином и морской солью</t>
  </si>
  <si>
    <t>Хлебцы пшеничные "ДЕЛИКЕЙТ РАУНДС КУНЖУТ И МОРСКАЯ СОЛЬ" с кунжутом и морской солью</t>
  </si>
  <si>
    <t>Хлебцы пшеничные "ДЕЛИКЕЙТ РАУНДС КОРИЦА" с корицей</t>
  </si>
  <si>
    <t>Хлебцы ржаные "САНДВИЧ СЫР И ПРЯНОСТИ" с начинкой из сыра и пряностей</t>
  </si>
  <si>
    <t>Хлебцы "КЛАССИЧЕСКИЕ" на основе картофельного крахмала и амарантовой муки</t>
  </si>
  <si>
    <t>Хлебцы пшеничные "САНДВИЧ СЫР, ТОМАТЫ И БАЗИЛИК" с начинкой из сыра, томатов и базилика</t>
  </si>
  <si>
    <t>Хлебцы ржаные "МОЛОКО" из цельнозерновой муки с молоком</t>
  </si>
  <si>
    <t>Хлебцы пшеничные "КУНЖУТ" с кунжутом</t>
  </si>
  <si>
    <t>Хлебцы пшеничные "МАКОВЫЕ СЕМЕНА" с семенами белого мака</t>
  </si>
  <si>
    <t>Хлебцы ржаные "КЛЕТЧАТКА" из цельнозерновой муки с пшеничными отрубями, кунжутом и овсяными хлопьями</t>
  </si>
  <si>
    <t>BLC16217</t>
  </si>
  <si>
    <t>Bavettine</t>
  </si>
  <si>
    <t>08076809067355</t>
  </si>
  <si>
    <t>08076809040112</t>
  </si>
  <si>
    <t>08076809075343</t>
  </si>
  <si>
    <t>08076809075206</t>
  </si>
  <si>
    <t>08076809075367</t>
  </si>
  <si>
    <t>08076809075190</t>
  </si>
  <si>
    <t>08076809075374</t>
  </si>
  <si>
    <t>08076809082983</t>
  </si>
  <si>
    <t>08076809040136</t>
  </si>
  <si>
    <t>08076809075237</t>
  </si>
  <si>
    <t>08076809075329</t>
  </si>
  <si>
    <t>08076809075336</t>
  </si>
  <si>
    <t>08076809075244</t>
  </si>
  <si>
    <t>08076809075251</t>
  </si>
  <si>
    <t>08076809075398</t>
  </si>
  <si>
    <t>08076809075213</t>
  </si>
  <si>
    <t>08076809075381</t>
  </si>
  <si>
    <t>08076809075299</t>
  </si>
  <si>
    <t>08076809075312</t>
  </si>
  <si>
    <t>08076809075220</t>
  </si>
  <si>
    <t>08076809075305</t>
  </si>
  <si>
    <t>08076809079471</t>
  </si>
  <si>
    <t>08076809075282</t>
  </si>
  <si>
    <t>08076809071635</t>
  </si>
  <si>
    <t>08076809072779</t>
  </si>
  <si>
    <t>08076809071659</t>
  </si>
  <si>
    <t>08076809071642</t>
  </si>
  <si>
    <t>08076809071628</t>
  </si>
  <si>
    <t>08076809071673</t>
  </si>
  <si>
    <t>08076809072670</t>
  </si>
  <si>
    <t>08076809036030</t>
  </si>
  <si>
    <t>08076809037174</t>
  </si>
  <si>
    <t>08076809035958</t>
  </si>
  <si>
    <t>08076809073653</t>
  </si>
  <si>
    <t>08076809073707</t>
  </si>
  <si>
    <t>08076809029278</t>
  </si>
  <si>
    <t>08076809029292</t>
  </si>
  <si>
    <t>08076809029285</t>
  </si>
  <si>
    <t>08076809072649</t>
  </si>
  <si>
    <t>08076809072991</t>
  </si>
  <si>
    <t>08076809072960</t>
  </si>
  <si>
    <t>08076809071604</t>
  </si>
  <si>
    <t>08076809071598</t>
  </si>
  <si>
    <t>08076809071581</t>
  </si>
  <si>
    <t>08076809035347</t>
  </si>
  <si>
    <t>08076809071437</t>
  </si>
  <si>
    <t>08076809035484</t>
  </si>
  <si>
    <t>08076809035385</t>
  </si>
  <si>
    <t>08076809035422</t>
  </si>
  <si>
    <t>08076809030649</t>
  </si>
  <si>
    <t>08076809035125</t>
  </si>
  <si>
    <t>08076809035200</t>
  </si>
  <si>
    <t>08076809009553</t>
  </si>
  <si>
    <t>08076809000178</t>
  </si>
  <si>
    <t>08076809022996</t>
  </si>
  <si>
    <t>08076809002363</t>
  </si>
  <si>
    <t>08076809068802</t>
  </si>
  <si>
    <t>08076809007566</t>
  </si>
  <si>
    <t>08076809068857</t>
  </si>
  <si>
    <t>08076809002356</t>
  </si>
  <si>
    <t>08076809083003</t>
  </si>
  <si>
    <t>PESTO BASILICO PEPERONCINO 12X195G INTL</t>
  </si>
  <si>
    <t>BSS18154</t>
  </si>
  <si>
    <t>08076809081504</t>
  </si>
  <si>
    <t>Shelf life (days)</t>
  </si>
  <si>
    <t>Срок годности (дней)</t>
  </si>
  <si>
    <t>08076809082143</t>
  </si>
  <si>
    <t>08076809084321</t>
  </si>
  <si>
    <t>08076809084277</t>
  </si>
  <si>
    <t>5 Cereals/ 5 Злаков</t>
  </si>
  <si>
    <t>Spaghetti 5 Cereals</t>
  </si>
  <si>
    <t>Fusilli 5 Cereals</t>
  </si>
  <si>
    <t>Penne Rigate 5 Cereals</t>
  </si>
  <si>
    <t>08076809083317</t>
  </si>
  <si>
    <t>08076809083324</t>
  </si>
  <si>
    <t>08076809083331</t>
  </si>
  <si>
    <t>Код Продукта AXAPTA</t>
  </si>
  <si>
    <t>Код Продукта SAP</t>
  </si>
  <si>
    <t>Product Code AXAPTA</t>
  </si>
  <si>
    <t>Product Code SAP</t>
  </si>
  <si>
    <t>12782</t>
  </si>
  <si>
    <t>Макаронные изделия -SPAGHETTI (Спагетти) 500g</t>
  </si>
  <si>
    <t>12786</t>
  </si>
  <si>
    <t>Макаронные изделия -SPAGHETTINI (Спагеттини) 500g</t>
  </si>
  <si>
    <t>12787</t>
  </si>
  <si>
    <t>Макаронные изделия -CAPELLINI (Капеллини) 500g</t>
  </si>
  <si>
    <t>12789</t>
  </si>
  <si>
    <t>Макаронные изделия -BAVETTE (Баветте) 500g</t>
  </si>
  <si>
    <t>12790</t>
  </si>
  <si>
    <t>Макаронные изделия -SPAGHETTONI (Спагеттони) 500g</t>
  </si>
  <si>
    <t>12791</t>
  </si>
  <si>
    <t>Макаронные изделия -PENNE RIGATE (Пенне Ригате) 500г</t>
  </si>
  <si>
    <t>12792</t>
  </si>
  <si>
    <t>Макаронные изделия -FUSILLI (Фузилли) 500г</t>
  </si>
  <si>
    <t>12793</t>
  </si>
  <si>
    <t>Макаронные изделия -FARFALLE (Фарфалле) 500г</t>
  </si>
  <si>
    <t>12794</t>
  </si>
  <si>
    <t>Макаронные изделия -PIPE RIGATE (Пипе Ригате) 500г</t>
  </si>
  <si>
    <t>12795</t>
  </si>
  <si>
    <t>Макаронные изделия -TORTIGLIONI (Тортильони) 500г</t>
  </si>
  <si>
    <t>12796</t>
  </si>
  <si>
    <t>Макаронные изделия -FILINI - VERMICELLES  (Филини Вермичелли) 500г</t>
  </si>
  <si>
    <t>12797</t>
  </si>
  <si>
    <t>Макаронные изделия -MACCHERONI (Маккерони) 500г</t>
  </si>
  <si>
    <t>12798</t>
  </si>
  <si>
    <t>Макаронные изделия -GIRANDOLE (Джирандоле) 500г</t>
  </si>
  <si>
    <t>Макаронные изделия -CONCHIGLIE RIGATE (Конкилье Ригате) 500г</t>
  </si>
  <si>
    <t>12800</t>
  </si>
  <si>
    <t>Макаронные изделия -MINI FARFALLE (Мини Фарфалле) 500г</t>
  </si>
  <si>
    <t>12802</t>
  </si>
  <si>
    <t>Макаронные изделия -MINI PENNE RIGATE (Мини Пенне Ригате) 500г</t>
  </si>
  <si>
    <t>12805</t>
  </si>
  <si>
    <t>Макаронные изделия -CELLENTANI (Челлентани) 500г</t>
  </si>
  <si>
    <t>12806</t>
  </si>
  <si>
    <t>Макаронные изделия -STELLINE (Стеллине) 500г</t>
  </si>
  <si>
    <t>12807</t>
  </si>
  <si>
    <t>Макаронные изделия -SPAGHETTI (Спагетти) 1000g</t>
  </si>
  <si>
    <t>12809</t>
  </si>
  <si>
    <t>Макаронные изделия -PENNE RIGATE (Пенне Ригате) 1000г</t>
  </si>
  <si>
    <t>Макаронные изделия -BUCATINI (Букатини) 400g</t>
  </si>
  <si>
    <t>Макаронные изделия -BAVETTE (Баветте) 450g</t>
  </si>
  <si>
    <t>Макаронные изделия -CAPELLINI (Капеллини) 450g</t>
  </si>
  <si>
    <t>Макаронные изделия -CELLENTANI (Челлентани) 450г</t>
  </si>
  <si>
    <t>Макаронные изделия -CONCHIGLIE RIGATE (Конкилье Ригате) 450г</t>
  </si>
  <si>
    <t>Макаронные изделия -FARFALLE (Фарфалле) 400г</t>
  </si>
  <si>
    <t>Макаронные изделия -FILINI - VERMICELLES  (Филини Вермичелли) 450г</t>
  </si>
  <si>
    <t>Макаронные изделия -FUSILLI (Фузилли) 450г</t>
  </si>
  <si>
    <t>Макаронные изделия -MINI PENNE RIGATE (Мини Пенне Ригате) 450г</t>
  </si>
  <si>
    <t>Макаронные изделия -GIRANDOLE (Джирандоле) 450г</t>
  </si>
  <si>
    <t>Макаронные изделия -MACCHERONI (Маккерони) 450г</t>
  </si>
  <si>
    <t>Макаронные изделия -MINI FARFALLE (Мини Фарфалле) 400г</t>
  </si>
  <si>
    <t>Макаронные изделия -PENNE RIGATE (Пенне Ригате) 450г</t>
  </si>
  <si>
    <t>Макаронные изделия -PIPE RIGATE (Пипе Ригате) 450г</t>
  </si>
  <si>
    <t>Макаронные изделия -SPAGHETTI (Спагетти) 450g</t>
  </si>
  <si>
    <t>Макаронные изделия -SPAGHETTINI (Спагеттини) 450g</t>
  </si>
  <si>
    <t>Макаронные изделия -SPAGHETTONI (Спагеттони) 450g</t>
  </si>
  <si>
    <t>Макаронные изделия -STELLINE (Стеллине) 450г</t>
  </si>
  <si>
    <t>Макаронные изделия -TORTIGLIONI (Тортильони) 450г</t>
  </si>
  <si>
    <t>Макаронные изделия -CHIFFERI RIGATI (Рожки) 450г</t>
  </si>
  <si>
    <t>Макаронные изделия -BAVETTINI (Баветтини) 450g</t>
  </si>
  <si>
    <t>Макаронные изделия -RISONI (Ризони) 450г</t>
  </si>
  <si>
    <t>Макаронные изделия -SPAGHETTI 5 CEREALS (Спагетти 5 злаков) 450g</t>
  </si>
  <si>
    <t>Макаронные изделия -FUSILLI 5 CEREALS (Фузилли 5 злаков) 450g</t>
  </si>
  <si>
    <t>Макаронные изделия -PENNE RIGATE 5 CEREALS (Пенне Ригате 5 злаков) 450g</t>
  </si>
  <si>
    <t>Макаронные изделия -FUSILLI (Фузилли) 1000г</t>
  </si>
  <si>
    <t>Макаронные изделия -PIPE RIGATE (Пипе Ригате) 1000г</t>
  </si>
  <si>
    <t>Сандвичный Хлеб "Harry`s" American Sandwich пшеничный 470г</t>
  </si>
  <si>
    <t>Сандвичный Хлеб "Harry`s" American Sandwich пшенично-ржаной 470г</t>
  </si>
  <si>
    <t>Сандвичный Хлеб "Harry`s" American Sandwich пшенично-ржаной 7злаков 470г</t>
  </si>
  <si>
    <t>Сандвичный Хлеб "Harry`s" American Sandwich с отрубями 515г</t>
  </si>
  <si>
    <t>BAB13479</t>
  </si>
  <si>
    <t>Макаронные изделия -LINGUINE AB FITT. 500g/ЛИНГВИНИ АБ ФИТТ. 500г</t>
  </si>
  <si>
    <t>BAB13480</t>
  </si>
  <si>
    <t>Макаронные изделия -SPAGHETTI AB FITT. 500g/СПАГЕТТИ АБ ФИТТ. 500г</t>
  </si>
  <si>
    <t>BAB13481</t>
  </si>
  <si>
    <t>Макаронные изделия -LINGUINE AB 500g/ЛИНГВИНИ АБ 500г</t>
  </si>
  <si>
    <t>BAB13482</t>
  </si>
  <si>
    <t>Макаронные изделия -SPAGHETTI AB 500g/СПАГЕТТИ АБ 500г</t>
  </si>
  <si>
    <t>BAB13484</t>
  </si>
  <si>
    <t>Макаронные изделия -ORECCHIETTE AB 500g/ОРЕКЬЕТТЕ АВ 500г</t>
  </si>
  <si>
    <t>BAB13485</t>
  </si>
  <si>
    <t>Макаронные изделия -FARFALLE AB 500g/ФАРФАЛЛЕ АВ 500г</t>
  </si>
  <si>
    <t>BAB13486</t>
  </si>
  <si>
    <t>Макаронные изделия -FUSILLI AB 500g/ФУЗИЛЛИ АВ 500г</t>
  </si>
  <si>
    <t>BAB13491</t>
  </si>
  <si>
    <t>Макаронные изделия -PENNE RIGATE AB 500g/ПЕННЕ РИГАТЕ АВ 500г</t>
  </si>
  <si>
    <t>BBIO15058</t>
  </si>
  <si>
    <t>Макаронные изделия -FUSILLI BIO UNIFIED 500g</t>
  </si>
  <si>
    <t>BBIO15059</t>
  </si>
  <si>
    <t>Макаронные изделия -PENNE RIGATE BIO UNIFIED 500g</t>
  </si>
  <si>
    <t>BBIO15060</t>
  </si>
  <si>
    <t>Макаронные изделия -SPAGHETTI BIO UNIFIED 500g</t>
  </si>
  <si>
    <t>Макаронные изделия -ЛАЗАНЬЯ ЯИЧНАЯ 500г</t>
  </si>
  <si>
    <t>Макаронные изделия -ТАЛЬЯТЕЛЛЕ ЯИЧНЫЕ 500г</t>
  </si>
  <si>
    <t>Макаронные изделия -ПАППАРДЕЛЛЕ ЯИЧНЫЕ 250г</t>
  </si>
  <si>
    <t>Макаронные изделия -Spaghetti gluten free 400g/СПАГЕТТИ БЕЗ ГЛЮТЕНА 400г</t>
  </si>
  <si>
    <t>Макаронные изделия -Penne rigate gluten free 400g/ПЕННЕ РИГАТЕ БЕЗ ГЛЮТЕНА 400г</t>
  </si>
  <si>
    <t>Макаронные изделия -Fusilli gluten free 400g/ФУЗИЛЛИ БЕЗ ГЛЮТЕНА 400г</t>
  </si>
  <si>
    <t>Макаронные изделия -Orecchiette 500g/ОРЕКЬЕТТЕ 500г</t>
  </si>
  <si>
    <t>Макаронные изделия -МЕЦЦЕ ПЕННЕ ТРЕХЦВЕТНЫЕ 500g</t>
  </si>
  <si>
    <t>Макаронные изделия -ТАЛЬЯТЕЛЛЕ 500г</t>
  </si>
  <si>
    <t>Макаронные изделия -ЛАЗАНЬЯ 500г</t>
  </si>
  <si>
    <t>Макаронные изделия -ФЕТТУЧЧИНЕ 500г</t>
  </si>
  <si>
    <t>Макаронные изделия -КАННЕЛЛОНИ 250г</t>
  </si>
  <si>
    <t>Макаронные изделия -МАФАЛЬДИНЕ 500г</t>
  </si>
  <si>
    <t>Макаронные изделия из чечевичной муки «PENNE» («ПЕННЕ») 250г</t>
  </si>
  <si>
    <t>Макаронные изделия из нутовой муки «CASARECCE» («КАЗАРЕЧЧЕ») 250г</t>
  </si>
  <si>
    <t>BLEG17370</t>
  </si>
  <si>
    <t>Макаронные изделия - SPAGHETTI RED LENTIL 250g</t>
  </si>
  <si>
    <t>Макаронные изделия -Spaghetti integrale 500g/СПАГЕТТИ ИНТЕГРАЛЕ 500г</t>
  </si>
  <si>
    <t>Печенье песочное -Tarallucci 350g/ТАРАЛЛУЧЧИ 350г</t>
  </si>
  <si>
    <t>Печенье песочное GALLETTI 350g//ГАЛЛЕТТИ 350г</t>
  </si>
  <si>
    <t>Печенье песочное -Cuor di mela 250g/КУОР ДИ МЕЛА  250г</t>
  </si>
  <si>
    <t>Печенье песочное -Settembrini estero 250g/СЕТТЕМБРИНИ 250г</t>
  </si>
  <si>
    <t>Печенье песочное -Pan di stelle 350g/ПАН ДИ СТЕЛЛЕ 350г</t>
  </si>
  <si>
    <t>Макаронные изделия - RISONI (Ризони) 500 г</t>
  </si>
  <si>
    <t>Макаронные изделия -Fusilli integrale 500g/ФУЗИЛЛИ ИНТЕГРАЛЕ 500г</t>
  </si>
  <si>
    <t>Макаронные изделия -Penne rigate ingrale 500g/ПЕННЕ РИГАТЕ ИНТЕГРАЛЕ 500г</t>
  </si>
  <si>
    <t>BSPR16647</t>
  </si>
  <si>
    <t>Крем PAN DI STELLE CREMA 330G/ ПАН ДИ СТЕЛЛЕ КРЕМА 330г</t>
  </si>
  <si>
    <t>Соус -Pesto Rosso/ПЕСТО РОССО</t>
  </si>
  <si>
    <t>Соус -PESTO BASIL. E RUC./ПЕСТО С БАЗИЛИКОМ И РУККОЛОЙ</t>
  </si>
  <si>
    <t>Соус -Sugo basilico/БАЗИЛИКО</t>
  </si>
  <si>
    <t>Соус -Sugo zucchini /ЦУККИНИ</t>
  </si>
  <si>
    <t>Соус -Sugo PESTO BASILICO PEPERONCIN/ПЕСТО ПЕПЕРОНЧИНО С БАЗИЛИКОМ И ПЕРЦЕМ ЧИЛИ 195 г</t>
  </si>
  <si>
    <t>Соус -Sugo tomcerise basilico/БАЗИЛИКО 200 г</t>
  </si>
  <si>
    <t>Соус -Sugo napoletana/НАПОЛЕТАНА 200 г</t>
  </si>
  <si>
    <t>Соус -Base per bolognese /ТОМАТНАЯ ОСНОВА ДЛЯ БОЛОНЬЕЗЕ</t>
  </si>
  <si>
    <t>Соус -Sugo bolognese/БОЛОНЬЕЗЕ</t>
  </si>
  <si>
    <t>Соус -Sugo napoletana/НАПОЛЕТАНА</t>
  </si>
  <si>
    <t>Соус -Sugo olive/ОЛИВКОВЫЙ</t>
  </si>
  <si>
    <t>Соус -Sugo arrabbiata/АРРАББЬЯТА</t>
  </si>
  <si>
    <t>Соус -Pesto genovese/ПЕСТО ДЖЕНОВЕЗЕ</t>
  </si>
  <si>
    <t>BSS68751_6</t>
  </si>
  <si>
    <t>Соус -Pesto genovese/ПЕСТО ДЖЕНОВЕЗЕ 6 шт.</t>
  </si>
  <si>
    <t>Соус -Pesto genovese senza aglio/ПЕСТО БЕЗ ЧЕСНОКА</t>
  </si>
  <si>
    <t>Соус -Pesto genovese/ПЕСТО ДЖЕНОВЕЗЕ 500 гр</t>
  </si>
  <si>
    <t>Хлебцы WASA ржаные "FIBER (КЛЕТЧАТКА)" из цельнозерновой муки с пшеничными отрубями, кунжутом и овсяными хлопьями 230 г.</t>
  </si>
  <si>
    <t>Хлебцы WASA ржаные "ORIGINAL (ОРИДЖИНАЛ)" с цельнозерновой мукой 275 г.</t>
  </si>
  <si>
    <t>Хлебцы WASA пшеничные "SANDWICH CHEESE, TOMATO &amp; BASIL (САНДВИЧ СЫР ,ТОМАТЫ И БАЗИЛИК)" с начинкой из сыра, томатов и базилика 40 г.</t>
  </si>
  <si>
    <t>Хлебцы WASA ржаные "SANDWICH CHEESE &amp; HERBS (САНДВИЧ СЫР И ПРЯНОСТИ)" с начинкой из сыра и пряностей 30 г.</t>
  </si>
  <si>
    <t>Хлебцы WASA пшеничные тонкие "DELICATE CRISP SESAME &amp; SEA SALT (ДЕЛИКЕЙТ КРИСП КУНЖУТ И МОРСКАЯ СОЛЬ)" с цельнозерновой мукой, кунжутом 190</t>
  </si>
  <si>
    <t>Хлебцы WASA пшеничные тонкие "DELICATE CRISP ROSEMARY &amp; SEA SALT (ДЕЛИКЕЙТ КРИСП РОЗМАРИН И МОРСКАЯ СОЛЬ)" с цельнозерновой мукой, розм 190</t>
  </si>
  <si>
    <t>Хлебцы WASA "CLASSIC (КЛАССИЧЕСКИЕ)" на основе картофельного крахмала и амарантовой муки 240 г.</t>
  </si>
  <si>
    <t>Хлебцы  WASA пшеничные "DELICATE ROUNDS SESAME &amp; SEA SALT (ДЕЛИКЕЙТ РАУНДС КУНЖУТ И МОРСКАЯ СОЛЬ)"с кунжутом и морской солью 235 г.</t>
  </si>
  <si>
    <t>Хлебцы WASA пшеничные "DELICATE ROUNDS CINNAMON (ДЕЛИКЕЙТ РАУНДС КОРИЦА)" с корицей 330 г.</t>
  </si>
  <si>
    <t>Хлебцы WASA ржаные "MILK (МОЛОКО)" из цельнозерновой муки с молоком 230 г.</t>
  </si>
  <si>
    <t>Хлебцы WASA пшеничные "POPPY SEEDS (МАКОВЫЕ СЕМЕНА)" с семенами белого мака 240 г.</t>
  </si>
  <si>
    <t>Хлебцы WASA ржаные "SANDWICH CHEESE &amp; CHIVES (САНДВИЧ СЫР И ЛУК)"с начинкой из сыра и зеленого лука 37 г.</t>
  </si>
  <si>
    <t>Хлебцы WASA пшеничные "SESAME (КУНЖУТ)"с кунжутом 200 г.</t>
  </si>
  <si>
    <t>BLP678007</t>
  </si>
  <si>
    <t>BLP678013</t>
  </si>
  <si>
    <t>BLP678013_MU</t>
  </si>
  <si>
    <t>BLP683005</t>
  </si>
  <si>
    <t>BLP696010</t>
  </si>
  <si>
    <t>BLP696010_MU</t>
  </si>
  <si>
    <t>BLP71001</t>
  </si>
  <si>
    <t>BLP71003</t>
  </si>
  <si>
    <t>BLP71005</t>
  </si>
  <si>
    <t>BLS307013</t>
  </si>
  <si>
    <t>BLC10800</t>
  </si>
  <si>
    <t>BLC119214</t>
  </si>
  <si>
    <t>BLC12390</t>
  </si>
  <si>
    <t>BLC12412</t>
  </si>
  <si>
    <t>BLC256016_MU</t>
  </si>
  <si>
    <t>BLC276189_MU</t>
  </si>
  <si>
    <t>BLC296160</t>
  </si>
  <si>
    <t>BLC296160_MU</t>
  </si>
  <si>
    <t>BLC505166_MU</t>
  </si>
  <si>
    <t>BLC580005</t>
  </si>
  <si>
    <t>BLC580005_MU</t>
  </si>
  <si>
    <t>BLC588088_MU</t>
  </si>
  <si>
    <t>BLC592078_MU</t>
  </si>
  <si>
    <t>BLC594217_MU</t>
  </si>
  <si>
    <t>BLC607093_MU</t>
  </si>
  <si>
    <t>BSP1924</t>
  </si>
  <si>
    <t>BSP1925</t>
  </si>
  <si>
    <t>BSP1953</t>
  </si>
  <si>
    <t>BSP650027_MU</t>
  </si>
  <si>
    <t>BSP680065</t>
  </si>
  <si>
    <t>BSP680098</t>
  </si>
  <si>
    <t>BSP73030</t>
  </si>
  <si>
    <t>BSP73034</t>
  </si>
  <si>
    <t>BSP73044</t>
  </si>
  <si>
    <t>BSP73073</t>
  </si>
  <si>
    <t>BSP73083</t>
  </si>
  <si>
    <t>BSP73091</t>
  </si>
  <si>
    <t>BMP179064</t>
  </si>
  <si>
    <t>BEP10894</t>
  </si>
  <si>
    <t>BEP572199_MU</t>
  </si>
  <si>
    <t>BEP597174</t>
  </si>
  <si>
    <t>BEP7269</t>
  </si>
  <si>
    <t>BEP903172</t>
  </si>
  <si>
    <t>BEP903173</t>
  </si>
  <si>
    <t>12786_MU</t>
  </si>
  <si>
    <t>12787_MU</t>
  </si>
  <si>
    <t>12789_MU</t>
  </si>
  <si>
    <t>12793_MU</t>
  </si>
  <si>
    <t>12794_MU</t>
  </si>
  <si>
    <t>12796_MU</t>
  </si>
  <si>
    <t>12797_MU</t>
  </si>
  <si>
    <t>12798_MU</t>
  </si>
  <si>
    <t>12805_MU</t>
  </si>
  <si>
    <t>12806_MU</t>
  </si>
  <si>
    <t>12808</t>
  </si>
  <si>
    <t>12810</t>
  </si>
  <si>
    <t>12788</t>
  </si>
  <si>
    <t>BSS1044</t>
  </si>
  <si>
    <t>BSS77901</t>
  </si>
  <si>
    <t>95100100_18</t>
  </si>
  <si>
    <t>Макаронные изделия - FETTUCCINE (Феттуччине) 500г</t>
  </si>
  <si>
    <t>Макаронные изделия - LASAGNE (Лазанья) 500г</t>
  </si>
  <si>
    <t>Макаронные изделия -TAGLIATELLE (Тальятелле) 500г</t>
  </si>
  <si>
    <t>Макаронные изделия - MEZZE PENNE TRICOLORE (Мецце пенне трехцветные) 500g</t>
  </si>
  <si>
    <t>Макаронные изделия - MAFALDINE (Мафальдине) 500г</t>
  </si>
  <si>
    <t>Макаронные изделия - CANNELLONI (Каннеллони) 250г</t>
  </si>
  <si>
    <t>Соус - "ПЕСТО" С БАЗИЛИКОМ И РУККОЛОЙ 190г</t>
  </si>
  <si>
    <t>Соус - "ПЕСТО ПЕПЕРОНЧИНО" С БАЗИЛИКОМ И ПЕРЦЕМ ЧИЛИ 195 г</t>
  </si>
  <si>
    <t>Соус - "ПЕСТО АЛЛА ДЖЕНОВЕЗЕ" С БАЗИЛИКОМ 190г</t>
  </si>
  <si>
    <t>Соус - "ПЕСТО АЛЛА ДЖЕНОВЕЗЕ" С БАЗИЛИКОМ (без чеснока) 190г</t>
  </si>
  <si>
    <t>Соус - "ПЕСТО РОССО" С ТОМАТАМИ И БАЗИЛИКОМ 200г</t>
  </si>
  <si>
    <t>Соус - ПЕСТО АЛЛА ДЖЕНОВЕЗЕ С БАЗИЛИКОМ в полимерной упаковке 500г</t>
  </si>
  <si>
    <t>Соус томатный "ОСНОВА ДЛЯ БОЛОНЬЕЗЕ" 400г</t>
  </si>
  <si>
    <t>Соус томатный с цуккини и овощами, приготовленными на гриле 400г</t>
  </si>
  <si>
    <t>Соус томатный с перцем чили "АРРАББЬЯТА" 400г</t>
  </si>
  <si>
    <t>Соус томатный с овощами "НАПОЛЕТАНА" 400г</t>
  </si>
  <si>
    <t>Соус томатный с черными и зелеными оливками 400г</t>
  </si>
  <si>
    <t>Соус томатный с базиликом 400г</t>
  </si>
  <si>
    <t>Соус томатный с говядиной и свининой "Болоньезе" 400г</t>
  </si>
  <si>
    <t>Соус томатный с базиликом 200г</t>
  </si>
  <si>
    <t>Соус томатный с овощами "НАПОЛЕТАНА" 200г</t>
  </si>
  <si>
    <t>Макаронные изделия яичные - LASAGNE (Лазанья)  500г</t>
  </si>
  <si>
    <t>Макаронные изделия яичные -TAGLIATELLE (Тальятелле) 500г</t>
  </si>
  <si>
    <t>Макаронные изделия яичные -PAPPARDELLE (Паппарделле) 250г</t>
  </si>
  <si>
    <t>Печенье сахарное ГАЛЛЕТТИ (GALLETTI) 350г</t>
  </si>
  <si>
    <t>Печенье сдобное - КУОР ДИ МЕЛА (COUR DI MELA) с яблочной начинкой 250г</t>
  </si>
  <si>
    <t>Печенье сахарное - ПАН ДИ СТЕЛЛЕ (PAN DI STELLE) с какао и шоколадом 350г</t>
  </si>
  <si>
    <t>Печенье сахарное - ТАРАЛЛУЧЧИ (TARALLUCCI) 350г</t>
  </si>
  <si>
    <t>Печенье сдобное - СЕТТЕМБРИНИ (SETTEMBRINI) с начинкой из инжира 250г</t>
  </si>
  <si>
    <t>Макаронные изделия -PENNE RIGATE 5 CEREALI (Пенне Ригате 5 злаков) со злаковой смесью 450g</t>
  </si>
  <si>
    <t>Макаронные изделия -SPAGHETTI 5 CEREALI (Спагетти 5 злаков) со злаковой смесью 450g</t>
  </si>
  <si>
    <t>Макаронные изделия -FUSILLI 5 CEREALI (Фузилли 5 злаков) со злаковой смесью 450g</t>
  </si>
  <si>
    <t>Макаронные изделия из чечевичной муки "Spaghetti" ("Спагетти") 250g</t>
  </si>
  <si>
    <t>08076809078658</t>
  </si>
  <si>
    <t xml:space="preserve">Lasagne  uovo </t>
  </si>
  <si>
    <t>SPAGHETTI RED LENTIL 250G</t>
  </si>
  <si>
    <t>Enovia description</t>
  </si>
  <si>
    <t>Хлеб "Harry`s" AS пшеничный 470г</t>
  </si>
  <si>
    <t>Хлеб "Harry`s" AS пшенично-ржаной 470г</t>
  </si>
  <si>
    <t>Хлеб "Harry`s" AS с отрубями 515г</t>
  </si>
  <si>
    <t>Соус ПЕСТО РОССО С ТОМАТ И БАЗИЛИК 200г</t>
  </si>
  <si>
    <t>Соус ПЕСТО ПЕПЕРОНЧИНО С ЧИЛИ 195 г</t>
  </si>
  <si>
    <t>Мак.изд. BUCATINI/Букатини 400g</t>
  </si>
  <si>
    <t>Мак.изд. SPAGHETTI/Спагетти 1000g</t>
  </si>
  <si>
    <t>Мак.изд. SPAGHETTI/Спагетти 450g</t>
  </si>
  <si>
    <t>Мак.изд. CAPELLINI/Капеллини 450g</t>
  </si>
  <si>
    <t>Мак.изд. SPAGHETTINI/Спагеттини 450g</t>
  </si>
  <si>
    <t>Мак.изд. BAVETTE/Баветте 450g</t>
  </si>
  <si>
    <t>Мак.изд. SPAGHETTONI/Спагеттони 450g</t>
  </si>
  <si>
    <t>Мак.изд. PENNE RIGАТЕ/Пенне Ригате 1000г</t>
  </si>
  <si>
    <t>Мак.изд. PIPE RIGАТЕ/Пипе Ригате 1000г</t>
  </si>
  <si>
    <t>Мак.изд. FUSILLI/Фузилли 1000г</t>
  </si>
  <si>
    <t>Мак.изд. FARFALLE/Фарфалле 400г</t>
  </si>
  <si>
    <t>Мак.изд. PIPE RIGАТЕ/Пипе Ригате 450г</t>
  </si>
  <si>
    <t>Мак.изд. PENNE RIGАТЕ/Пенне Ригате 450г</t>
  </si>
  <si>
    <t>Мак.изд. FILINI/Филини Вермичелли 450г</t>
  </si>
  <si>
    <t>Мак.изд. FUSILLI/Фузилли 450г</t>
  </si>
  <si>
    <t>Мак.изд. TORTIGLIONI/Тортильони 450г</t>
  </si>
  <si>
    <t>Мак.изд. CELLENTANI/Челлентани 450г</t>
  </si>
  <si>
    <t>Мак.изд. STELLINE/Стеллине 450г</t>
  </si>
  <si>
    <t>Мак.изд. RISONI/Ризони 450г</t>
  </si>
  <si>
    <t>Мак.изд. MACCHERONI/Маккерони 450г</t>
  </si>
  <si>
    <t>Мак.изд. GIRANDOLE/Джирандоле 450г</t>
  </si>
  <si>
    <t>Мак.изд. CONCHIG RIG/Конкилье Ригате450г</t>
  </si>
  <si>
    <t>Мак.изд. MINI FARFALLE/Мини Фарфалле400г</t>
  </si>
  <si>
    <t>Макаронные изделия -CHIFFERI RIGATI (Киффери Ригати) 450г</t>
  </si>
  <si>
    <t>Макаронные изделия -BAVETTINE (Баветтине) 450g</t>
  </si>
  <si>
    <t>Мак.изд. BAVETTINE/Баветтине 450g</t>
  </si>
  <si>
    <t>Мак.изд.CHIFFERI RIGAT/КиффериРигати450г</t>
  </si>
  <si>
    <t>Мак.изд. MINI PENNE/Мини Пенне Риг 450г</t>
  </si>
  <si>
    <t>Мак.изд.SPAGH 5 CER/Спагетти 5 злак.450г</t>
  </si>
  <si>
    <t>Мак.изд.FUSIL 5 CER/Фузилли 5 злак.450г</t>
  </si>
  <si>
    <t>Мак.изд. FETTUCCINE /Феттуччине 500г</t>
  </si>
  <si>
    <t>Мак.изд.MEZZE PENN/Мецце пенне трехц500г</t>
  </si>
  <si>
    <t>Мак.изд. MAFALDINE /Мафальдине 500г</t>
  </si>
  <si>
    <t>Мак.изд. LASAGNE/Лазанья 500г</t>
  </si>
  <si>
    <t>Мак.изд. CANNELLONI/Каннеллони 250г</t>
  </si>
  <si>
    <t>Мак.изд. TAGLIATELLE/Тальятелле 500г</t>
  </si>
  <si>
    <t>Мак.изд. Orecchiette/Ореккьетте 500г</t>
  </si>
  <si>
    <t>Соус ПЕСТО АЛЛА ДЖЕНОВЕЗЕ С БАЗИЛИК.190г</t>
  </si>
  <si>
    <t>Соус ПЕСТО АЛЛА ДЖЕНОВЕЗЕ С БАЗИЛ. 500г</t>
  </si>
  <si>
    <t>Печенье ПАН ДИ СТЕЛЛЕ/PAN DI STELLE 350г</t>
  </si>
  <si>
    <t>Печенье ТАРАЛЛУЧЧИ / TARALLUCCI 350г</t>
  </si>
  <si>
    <t>Печенье КУОР ДИ МЕЛА / COUR DI MELA 250г</t>
  </si>
  <si>
    <t>Печенье ГАЛЛЕТТИ / GALLETTI 350г</t>
  </si>
  <si>
    <t>Печенье СЕТТЕМБРИНИ / SETTEMBRINI 250г</t>
  </si>
  <si>
    <t>Хлебцы ржаные "ОРИДЖИНАЛ" 275г</t>
  </si>
  <si>
    <t>Хлебцы "КЛАССИЧЕСКИЕ" без глютена 240г</t>
  </si>
  <si>
    <t>TAGLIATELLE UOVO 12X450G LC AAA</t>
  </si>
  <si>
    <t>Макаронные изделия яичные -TAGLIATELLE (Тальятелле) 450г</t>
  </si>
  <si>
    <t>08076809084062</t>
  </si>
  <si>
    <t>BSS19945</t>
  </si>
  <si>
    <t>PESTO GENOVESE 8X90G WE</t>
  </si>
  <si>
    <t>Соус - "ПЕСТО АЛЛА ДЖЕНОВЕЗЕ" С БАЗИЛИКОМ 90г</t>
  </si>
  <si>
    <t>08076809085663</t>
  </si>
  <si>
    <t>Соус ПЕСТО АЛЛА ДЖЕНОВЕЗЕ С БАЗИЛ. 90г</t>
  </si>
  <si>
    <t>BISCOTTI PAN DI STELLE 350GX12</t>
  </si>
  <si>
    <t>08076809086660</t>
  </si>
  <si>
    <t>SETTEMBRINI MB 300GX10</t>
  </si>
  <si>
    <t>08076809086172</t>
  </si>
  <si>
    <t>Печенье СЕТТЕМБРИНИ / SETTEMBRINI 300г</t>
  </si>
  <si>
    <t>Мак.изд.PENN RIG 5CER/Пенне Риг 5зл450г</t>
  </si>
  <si>
    <t>Мак.яичныеLASAGNE/Лазанья 500г</t>
  </si>
  <si>
    <t>Мак.яичныеPAPPARDELLE/Паппарделле250г</t>
  </si>
  <si>
    <t>Мак.яичныеTAGLIATELLE/Тальятелле500г</t>
  </si>
  <si>
    <t>Мак.чечевичныеPENNE/ПЕННЕ250г</t>
  </si>
  <si>
    <t>Мак.нутовыеCASARЕССЕ/КАЗАРЕЧЧЕ250г</t>
  </si>
  <si>
    <t>Мак.чечевичныеSPAGHЕТTI/Спагетти250g</t>
  </si>
  <si>
    <t>Мак.б/глютена SPAGHЕТTI/СПАГЕТТИ400г</t>
  </si>
  <si>
    <t>Мак.б/глютена FUSILLI/ФУЗИЛЛИ 400г</t>
  </si>
  <si>
    <t>Мак.FUSILLI INTEGR/Фузилли Интеграле500г</t>
  </si>
  <si>
    <t>Мак.SPAGH INTEGRAL/СпагеттиИнтеграле500г</t>
  </si>
  <si>
    <t>Мак.PENNE INTEGRALE/Пенне Интеграле500г</t>
  </si>
  <si>
    <t>Соус томат.Болоньезе 400г</t>
  </si>
  <si>
    <t>Соус томат.с чили АРРАББЬЯТА 400г</t>
  </si>
  <si>
    <t>Соус томат.с базиликом 400г</t>
  </si>
  <si>
    <t>Соус томат.с овощами гриль 400г</t>
  </si>
  <si>
    <t>Соус томат.с оливками 400г</t>
  </si>
  <si>
    <t>Соус том.с овощ.НАПОЛЕТАНА 400г</t>
  </si>
  <si>
    <t>Соус том.ОСНОВА ДЛЯ БОЛОНЬЕЗЕ 400г</t>
  </si>
  <si>
    <t>Соус ПЕСТОcБАЗИЛ./РУККОЛОЙ 190г</t>
  </si>
  <si>
    <t>Соус том.с базил.200г</t>
  </si>
  <si>
    <t>Соус том/овощ.НАПОЛЕТАНА 200г</t>
  </si>
  <si>
    <t>СоусПЕСТО ДЖЕН.б/чеснока 190г</t>
  </si>
  <si>
    <t>Мак.б/глютена PENNE RIG/ПЕННЕ РИГАТЕ400</t>
  </si>
  <si>
    <t>Хлеб "Harry`s"AS 7злаков 470г</t>
  </si>
  <si>
    <t>Хлебцы пш.ДЕЛ.КРИСП КУНЖУТ и МОР.СОЛЬ</t>
  </si>
  <si>
    <t>Хлебцы пш.ДЕЛ.КРИСП РОЗМ.и МОР.СОЛЬ</t>
  </si>
  <si>
    <t>Хлебцы пш.ДЕЛ.РАУНД КУНЖ.и МОР.СОЛЬ"</t>
  </si>
  <si>
    <t>Хлебцы пш.ДЕЛ.РАУНДС КОРИЦА 330г</t>
  </si>
  <si>
    <t>Хлебцы рж.САНДВ.СЫР И ПРЯНОСТИ 30г</t>
  </si>
  <si>
    <t>Хлебцы рж.САНДВИЧиЛУК с начин. 30г</t>
  </si>
  <si>
    <t>Хлебцы пш.САНДВ.СЫР,ТОМАТЫиБАЗИЛИК 37г</t>
  </si>
  <si>
    <t>Хлебцы ржан."МОЛОКО" 230г</t>
  </si>
  <si>
    <t>Хлебцы пшен."КУНЖУТ" 200г</t>
  </si>
  <si>
    <t>Хлебцы ржан."КЛЕТЧАТКА" 230г</t>
  </si>
  <si>
    <t>Хлебцы пшен."МАКОВЫЕ СЕМЕНА" 240г</t>
  </si>
  <si>
    <t>08076809086448</t>
  </si>
  <si>
    <t>PESTO GENOV SENZA AGLIO</t>
  </si>
  <si>
    <t>08076809086431</t>
  </si>
  <si>
    <t xml:space="preserve">PESTO BASILICO PEPERONCINO 12X195G </t>
  </si>
  <si>
    <t>08076809086394</t>
  </si>
  <si>
    <t>Соус - «ПЕСТО» С БАЗИЛИКОМ, ПЕТРУШКОЙ И РУККОЛОЙ 190г</t>
  </si>
  <si>
    <t>08076809086424</t>
  </si>
  <si>
    <t>Соус - "ПЕСТО РОССО" С ТОМАТАМИ И БАЛЬЗАМИЧЕСКИМ УКСУСОМ 200г</t>
  </si>
  <si>
    <t>08076809086363</t>
  </si>
  <si>
    <t>АББРАЧЧИ / ABBRACCHI</t>
  </si>
  <si>
    <t>КАНЕСТРИНИ/CANESTRINI</t>
  </si>
  <si>
    <t>БАЙОККИ/BAIOCCHI TUBO</t>
  </si>
  <si>
    <t>БАЙОККИ/BAIOCCHI</t>
  </si>
  <si>
    <t>08076809070850</t>
  </si>
  <si>
    <t>08076809001434</t>
  </si>
  <si>
    <t>Печенье сахарное «Байокки» (Baiocchi) с какао-ореховым кремом 168г</t>
  </si>
  <si>
    <t>Печенье сдобное «Канестрини» (Canestrini) с сахарной пудрой 200г</t>
  </si>
  <si>
    <t>Печенье сдобное «Аббраччи» (Abbracci) с какао и сливками 350г</t>
  </si>
  <si>
    <t>Печенье сдобное - СЕТТЕМБРИНИ (SETTEMBRINI) с начинкой из инжира 300г</t>
  </si>
  <si>
    <t>Печенье сахарное «Байокки» (Baiocchi) с какао-ореховым кремом 260г</t>
  </si>
  <si>
    <t>08076809072465</t>
  </si>
  <si>
    <t>08076809069601</t>
  </si>
  <si>
    <t>MAFALDINE</t>
  </si>
  <si>
    <t xml:space="preserve">LINGUINE RIGATE </t>
  </si>
  <si>
    <t>08076809090377</t>
  </si>
  <si>
    <t>Макаронные изделия -LINGUINE RIGATE (Лингвини Ригате) 450г</t>
  </si>
  <si>
    <t>PESTO BASILICO PISTACCHIO</t>
  </si>
  <si>
    <t>Соус - "ПЕСТО" С БАЗИЛИКОМ И ФИСТАШКАМИ 190г</t>
  </si>
  <si>
    <t>08076809089340</t>
  </si>
  <si>
    <t>04605829009133</t>
  </si>
  <si>
    <t>04605829009140</t>
  </si>
  <si>
    <t>07300400707930</t>
  </si>
  <si>
    <t>07300400708005</t>
  </si>
  <si>
    <t>07300400708012</t>
  </si>
  <si>
    <t>07300400708029</t>
  </si>
  <si>
    <t>07300400708036</t>
  </si>
  <si>
    <t>07300400708043</t>
  </si>
  <si>
    <t>07300400708050</t>
  </si>
  <si>
    <t>07300400708067</t>
  </si>
  <si>
    <t>07300400706773</t>
  </si>
  <si>
    <t>07300400707961</t>
  </si>
  <si>
    <t>07300400707985</t>
  </si>
  <si>
    <t>07300400707992</t>
  </si>
  <si>
    <t>07300400707978</t>
  </si>
  <si>
    <t>Хлебцы ржаные "САНДВИЧ СЫР И ЛУК" с начинкой из сыра и зеленого лука</t>
  </si>
  <si>
    <t>GALLETTI MB 350GX12 INT. EU</t>
  </si>
  <si>
    <t>TARALLUCCI MB 350GX12 INT. EU</t>
  </si>
  <si>
    <t>08076809095075</t>
  </si>
  <si>
    <t>08076809095082</t>
  </si>
  <si>
    <t>Макаронные изделия -SPAGHETTI INTEGRALE (Спагетти Интеграле) 450г</t>
  </si>
  <si>
    <t>Макаронные изделия -FUSILLI INTEGRALE (Фузилли Интеграле) 450г</t>
  </si>
  <si>
    <t>Макаронные изделия -PENNE RIGATE INTEGRALE (Пенне Ригате Интеграле) 450г</t>
  </si>
  <si>
    <t xml:space="preserve">SPAGHETTI 24X450G INTEGRALE IMU </t>
  </si>
  <si>
    <t xml:space="preserve">FUSILLI 12X450G INTEGRALE IMU </t>
  </si>
  <si>
    <t xml:space="preserve">PENNE RIGATE 14X450G INTEGRALE IMU </t>
  </si>
  <si>
    <t>08076809095341</t>
  </si>
  <si>
    <t>08076809095280</t>
  </si>
  <si>
    <t>08076809095334</t>
  </si>
  <si>
    <t>Integrale pasta (Цельнозерновая паста)</t>
  </si>
  <si>
    <t xml:space="preserve">CASARECCE </t>
  </si>
  <si>
    <t xml:space="preserve">CAMPANELLE </t>
  </si>
  <si>
    <t>Макаронные изделия - CASARECCE (Казаречче) 450г</t>
  </si>
  <si>
    <t>Макаронные изделия - CAMPANELLE (Кампанелле) 450г</t>
  </si>
  <si>
    <t>08076809095273</t>
  </si>
  <si>
    <t>08076809095235</t>
  </si>
  <si>
    <t xml:space="preserve">VERDURE MEDITERRANEE </t>
  </si>
  <si>
    <t>Соус томатный "СРЕДИЗЕМНОМОРСКИЕ ОВОЩИ" 400г</t>
  </si>
  <si>
    <t>08076809095754</t>
  </si>
  <si>
    <t xml:space="preserve">Sugo AGLIO </t>
  </si>
  <si>
    <t>08076809068888</t>
  </si>
  <si>
    <t>PAN DI STELLE GR 350X12</t>
  </si>
  <si>
    <t>08076809070867</t>
  </si>
  <si>
    <t xml:space="preserve">BAIOCCHI PISTACCHIO MB </t>
  </si>
  <si>
    <t>СОУС ТОМАТНЫЙ С ЧЕСНОКОМ И ТРАВАМИ 400г</t>
  </si>
  <si>
    <t>08076809088121</t>
  </si>
  <si>
    <t>Pennette rigate</t>
  </si>
  <si>
    <t>Макаронные изделия -PENNETTE RIGATE (Пеннете Ригате) 450г</t>
  </si>
  <si>
    <t>08076809098625</t>
  </si>
  <si>
    <r>
      <t>Печенье сахарное «</t>
    </r>
    <r>
      <rPr>
        <sz val="14"/>
        <rFont val="Arial"/>
        <family val="2"/>
        <charset val="204"/>
      </rPr>
      <t>BAIOCCHI</t>
    </r>
    <r>
      <rPr>
        <sz val="12"/>
        <rFont val="Arial"/>
        <family val="2"/>
        <charset val="204"/>
      </rPr>
      <t>» (Б</t>
    </r>
    <r>
      <rPr>
        <sz val="14"/>
        <rFont val="Arial"/>
        <family val="2"/>
        <charset val="204"/>
      </rPr>
      <t>айокки</t>
    </r>
    <r>
      <rPr>
        <sz val="12"/>
        <rFont val="Arial"/>
        <family val="2"/>
        <charset val="204"/>
      </rPr>
      <t>) с фисташковой начинкой 168г</t>
    </r>
  </si>
  <si>
    <t>FESTIVI</t>
  </si>
  <si>
    <t>Макаронные изделия - FESTIVI (Фестиви) 400г</t>
  </si>
  <si>
    <t>08076809098854</t>
  </si>
  <si>
    <t>08076809100830</t>
  </si>
  <si>
    <t>08076809100847</t>
  </si>
  <si>
    <t>08076809098038</t>
  </si>
  <si>
    <t>08076809097932</t>
  </si>
  <si>
    <t>08076809098014</t>
  </si>
  <si>
    <t>08076809097987</t>
  </si>
  <si>
    <t>Spaghetti (новогодний дизайн)</t>
  </si>
  <si>
    <t>Capellini (новогодний дизайн)</t>
  </si>
  <si>
    <t>Bavette (новогодний дизайн)</t>
  </si>
  <si>
    <t>08076809099332</t>
  </si>
  <si>
    <t>08076809099349</t>
  </si>
  <si>
    <t>08076809099356</t>
  </si>
  <si>
    <t>Fusilli (новогодний дизайн)</t>
  </si>
  <si>
    <t>08076809099363</t>
  </si>
  <si>
    <t>Chifferi rigati (новогодний дизайн)</t>
  </si>
  <si>
    <t>08076809099387</t>
  </si>
  <si>
    <t>Pipe rigate (новогодний дизайн)</t>
  </si>
  <si>
    <t>08076809099370</t>
  </si>
  <si>
    <t>Spaghetti (языки стран СНГ)</t>
  </si>
  <si>
    <t>08076809099158</t>
  </si>
  <si>
    <t>Capellini (языки стран СНГ)</t>
  </si>
  <si>
    <t>08076809099295</t>
  </si>
  <si>
    <t>Spaghettini (языки стран СНГ)</t>
  </si>
  <si>
    <t>08076809099257</t>
  </si>
  <si>
    <t>Spaghettoni (языки стран СНГ)</t>
  </si>
  <si>
    <t>08076809099271</t>
  </si>
  <si>
    <t>Bavette (языки стран СНГ)</t>
  </si>
  <si>
    <t>Наименование по декларации</t>
  </si>
  <si>
    <t>Наименование (сокращенное)</t>
  </si>
  <si>
    <t>08076809099233</t>
  </si>
  <si>
    <t>Penne rigate (языки стран СНГ)</t>
  </si>
  <si>
    <t>08076809099226</t>
  </si>
  <si>
    <t>Fusilli (языки стран СНГ)</t>
  </si>
  <si>
    <t>08076809099240</t>
  </si>
  <si>
    <t>Farfalle (языки стран СНГ)</t>
  </si>
  <si>
    <t>08076809099264</t>
  </si>
  <si>
    <t>Pipe rigate (языки стран СНГ)</t>
  </si>
  <si>
    <t>08076809099301</t>
  </si>
  <si>
    <t>Tortiglioni (языки стран СНГ)</t>
  </si>
  <si>
    <t>08076809099318</t>
  </si>
  <si>
    <t>Girandole (языки стран СНГ)</t>
  </si>
  <si>
    <t>08076809099325</t>
  </si>
  <si>
    <t>Макаронные изделия -CAPELLINI (Капеллини) 850g</t>
  </si>
  <si>
    <t>08076809100700</t>
  </si>
  <si>
    <t>Макаронные изделия -SPAGHETTI (Спагетти) 850g</t>
  </si>
  <si>
    <t>08076809100625</t>
  </si>
  <si>
    <t>Макаронные изделия -FUSILLI (Фузилли) 850г</t>
  </si>
  <si>
    <t>08076809100663</t>
  </si>
  <si>
    <t>Макаронные изделия -PENNETTE RIGATE (Пеннете Ригате) 850г</t>
  </si>
  <si>
    <t>08076809100670</t>
  </si>
  <si>
    <t>Макаронные изделия -TORTIGLIONI (Тортильони) 800г</t>
  </si>
  <si>
    <t>08076809101745</t>
  </si>
  <si>
    <t>Farfalle (имп.)</t>
  </si>
  <si>
    <t>08076809101738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</si>
</sst>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3"/>
      <name val="Arial"/>
      <family val="2"/>
      <charset val="204"/>
    </font>
    <font>
      <b/>
      <i/>
      <sz val="12"/>
      <color indexed="13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b/>
      <sz val="12"/>
      <color indexed="52"/>
      <name val="Arial"/>
      <family val="2"/>
      <charset val="204"/>
    </font>
    <font>
      <b/>
      <i/>
      <sz val="12"/>
      <color indexed="52"/>
      <name val="Arial"/>
      <family val="2"/>
      <charset val="204"/>
    </font>
    <font>
      <sz val="12"/>
      <color indexed="63"/>
      <name val="Arial"/>
      <family val="2"/>
      <charset val="204"/>
    </font>
    <font>
      <b/>
      <sz val="12"/>
      <color indexed="63"/>
      <name val="Arial"/>
      <family val="2"/>
      <charset val="204"/>
    </font>
    <font>
      <sz val="12"/>
      <color indexed="55"/>
      <name val="Arial"/>
      <family val="2"/>
      <charset val="204"/>
    </font>
    <font>
      <b/>
      <sz val="12"/>
      <color indexed="55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FFC000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0" tint="-0.249977111117893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b/>
      <i/>
      <sz val="12"/>
      <color theme="5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0" tint="-0.34998626667073579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7"/>
      <color rgb="FF242424"/>
      <name val="Segoe UI"/>
      <family val="2"/>
      <charset val="204"/>
    </font>
    <font>
      <b/>
      <sz val="12"/>
      <color rgb="FFFF0000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7030A0"/>
      <name val="Arial"/>
      <family val="2"/>
      <charset val="204"/>
    </font>
    <font>
      <sz val="12"/>
      <color theme="6" tint="0.39997558519241921"/>
      <name val="Arial"/>
      <family val="2"/>
      <charset val="204"/>
    </font>
    <font>
      <b/>
      <sz val="12"/>
      <color theme="6" tint="0.39997558519241921"/>
      <name val="Arial"/>
      <family val="2"/>
      <charset val="204"/>
    </font>
    <font>
      <sz val="12"/>
      <color rgb="FFC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/>
    <xf numFmtId="9" fontId="25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" fontId="1" fillId="2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vertical="center"/>
    </xf>
    <xf numFmtId="1" fontId="1" fillId="5" borderId="4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horizontal="center" vertical="center"/>
    </xf>
    <xf numFmtId="1" fontId="1" fillId="8" borderId="0" xfId="0" applyNumberFormat="1" applyFont="1" applyFill="1" applyAlignment="1">
      <alignment vertical="center"/>
    </xf>
    <xf numFmtId="2" fontId="1" fillId="8" borderId="5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" fontId="1" fillId="2" borderId="9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1" fontId="17" fillId="4" borderId="1" xfId="0" applyNumberFormat="1" applyFont="1" applyFill="1" applyBorder="1" applyAlignment="1">
      <alignment vertical="center"/>
    </xf>
    <xf numFmtId="2" fontId="17" fillId="4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1" fontId="1" fillId="0" borderId="1" xfId="0" quotePrefix="1" applyNumberFormat="1" applyFont="1" applyBorder="1" applyAlignment="1">
      <alignment vertical="center"/>
    </xf>
    <xf numFmtId="1" fontId="1" fillId="4" borderId="1" xfId="0" quotePrefix="1" applyNumberFormat="1" applyFont="1" applyFill="1" applyBorder="1" applyAlignment="1">
      <alignment vertical="center"/>
    </xf>
    <xf numFmtId="1" fontId="1" fillId="5" borderId="1" xfId="0" quotePrefix="1" applyNumberFormat="1" applyFont="1" applyFill="1" applyBorder="1" applyAlignment="1">
      <alignment vertical="center"/>
    </xf>
    <xf numFmtId="1" fontId="17" fillId="0" borderId="1" xfId="0" quotePrefix="1" applyNumberFormat="1" applyFont="1" applyBorder="1" applyAlignment="1">
      <alignment vertical="center"/>
    </xf>
    <xf numFmtId="1" fontId="1" fillId="7" borderId="1" xfId="0" quotePrefix="1" applyNumberFormat="1" applyFont="1" applyFill="1" applyBorder="1" applyAlignment="1">
      <alignment vertical="center"/>
    </xf>
    <xf numFmtId="49" fontId="15" fillId="0" borderId="1" xfId="0" quotePrefix="1" applyNumberFormat="1" applyFont="1" applyBorder="1" applyAlignment="1">
      <alignment vertical="center"/>
    </xf>
    <xf numFmtId="0" fontId="1" fillId="8" borderId="0" xfId="0" applyFont="1" applyFill="1" applyAlignment="1">
      <alignment horizontal="left" vertical="center"/>
    </xf>
    <xf numFmtId="2" fontId="1" fillId="8" borderId="0" xfId="0" applyNumberFormat="1" applyFont="1" applyFill="1" applyAlignment="1">
      <alignment vertical="center"/>
    </xf>
    <xf numFmtId="1" fontId="1" fillId="8" borderId="0" xfId="0" quotePrefix="1" applyNumberFormat="1" applyFont="1" applyFill="1" applyAlignment="1">
      <alignment vertical="center"/>
    </xf>
    <xf numFmtId="0" fontId="18" fillId="8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2" fontId="1" fillId="6" borderId="4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/>
    </xf>
    <xf numFmtId="2" fontId="1" fillId="6" borderId="2" xfId="0" applyNumberFormat="1" applyFont="1" applyFill="1" applyBorder="1" applyAlignment="1">
      <alignment horizontal="right" vertical="center"/>
    </xf>
    <xf numFmtId="0" fontId="1" fillId="6" borderId="4" xfId="0" applyFont="1" applyFill="1" applyBorder="1" applyAlignment="1">
      <alignment vertical="center"/>
    </xf>
    <xf numFmtId="1" fontId="1" fillId="6" borderId="4" xfId="0" applyNumberFormat="1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49" fontId="19" fillId="0" borderId="10" xfId="0" applyNumberFormat="1" applyFont="1" applyBorder="1"/>
    <xf numFmtId="0" fontId="19" fillId="0" borderId="10" xfId="0" applyFont="1" applyBorder="1"/>
    <xf numFmtId="49" fontId="1" fillId="0" borderId="1" xfId="0" quotePrefix="1" applyNumberFormat="1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3" fillId="8" borderId="0" xfId="0" applyFont="1" applyFill="1" applyAlignment="1">
      <alignment horizontal="center" vertical="center"/>
    </xf>
    <xf numFmtId="0" fontId="1" fillId="6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right" vertical="center"/>
    </xf>
    <xf numFmtId="0" fontId="8" fillId="10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vertical="center"/>
    </xf>
    <xf numFmtId="0" fontId="1" fillId="10" borderId="10" xfId="0" applyFont="1" applyFill="1" applyBorder="1" applyAlignment="1">
      <alignment horizontal="center" vertical="center"/>
    </xf>
    <xf numFmtId="1" fontId="1" fillId="10" borderId="10" xfId="0" applyNumberFormat="1" applyFont="1" applyFill="1" applyBorder="1" applyAlignment="1">
      <alignment vertical="center"/>
    </xf>
    <xf numFmtId="2" fontId="1" fillId="10" borderId="10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1" fontId="1" fillId="10" borderId="1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4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vertical="center"/>
    </xf>
    <xf numFmtId="0" fontId="21" fillId="2" borderId="0" xfId="0" applyFont="1" applyFill="1" applyAlignment="1">
      <alignment vertical="center"/>
    </xf>
    <xf numFmtId="1" fontId="20" fillId="7" borderId="1" xfId="0" quotePrefix="1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22" fillId="0" borderId="0" xfId="0" applyFont="1"/>
    <xf numFmtId="14" fontId="22" fillId="0" borderId="0" xfId="0" applyNumberFormat="1" applyFont="1"/>
    <xf numFmtId="49" fontId="1" fillId="6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1" fillId="10" borderId="10" xfId="0" quotePrefix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2" fontId="1" fillId="12" borderId="1" xfId="0" applyNumberFormat="1" applyFont="1" applyFill="1" applyBorder="1" applyAlignment="1">
      <alignment vertical="center"/>
    </xf>
    <xf numFmtId="2" fontId="20" fillId="1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5" fillId="5" borderId="10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vertical="center"/>
    </xf>
    <xf numFmtId="2" fontId="15" fillId="5" borderId="10" xfId="0" applyNumberFormat="1" applyFont="1" applyFill="1" applyBorder="1" applyAlignment="1">
      <alignment vertical="center"/>
    </xf>
    <xf numFmtId="1" fontId="15" fillId="5" borderId="4" xfId="0" applyNumberFormat="1" applyFont="1" applyFill="1" applyBorder="1" applyAlignment="1">
      <alignment vertical="center"/>
    </xf>
    <xf numFmtId="49" fontId="15" fillId="5" borderId="10" xfId="0" quotePrefix="1" applyNumberFormat="1" applyFont="1" applyFill="1" applyBorder="1" applyAlignment="1">
      <alignment vertical="center"/>
    </xf>
    <xf numFmtId="1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vertical="center"/>
    </xf>
    <xf numFmtId="49" fontId="15" fillId="5" borderId="1" xfId="0" quotePrefix="1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right" vertical="center"/>
    </xf>
    <xf numFmtId="1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1" fontId="15" fillId="0" borderId="1" xfId="0" quotePrefix="1" applyNumberFormat="1" applyFont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1" fontId="15" fillId="5" borderId="1" xfId="0" quotePrefix="1" applyNumberFormat="1" applyFont="1" applyFill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0" fontId="26" fillId="5" borderId="1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vertical="center"/>
    </xf>
    <xf numFmtId="49" fontId="26" fillId="5" borderId="1" xfId="0" quotePrefix="1" applyNumberFormat="1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5" borderId="1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vertical="center"/>
    </xf>
    <xf numFmtId="0" fontId="27" fillId="5" borderId="10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2" fontId="27" fillId="5" borderId="1" xfId="0" applyNumberFormat="1" applyFont="1" applyFill="1" applyBorder="1" applyAlignment="1">
      <alignment vertical="center"/>
    </xf>
    <xf numFmtId="1" fontId="27" fillId="5" borderId="4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1" fillId="5" borderId="10" xfId="0" applyFont="1" applyFill="1" applyBorder="1" applyAlignment="1">
      <alignment horizontal="left" vertical="center"/>
    </xf>
    <xf numFmtId="1" fontId="15" fillId="5" borderId="10" xfId="0" quotePrefix="1" applyNumberFormat="1" applyFont="1" applyFill="1" applyBorder="1" applyAlignment="1">
      <alignment vertical="center"/>
    </xf>
    <xf numFmtId="0" fontId="15" fillId="6" borderId="10" xfId="0" applyFont="1" applyFill="1" applyBorder="1" applyAlignment="1">
      <alignment vertical="center" wrapText="1"/>
    </xf>
    <xf numFmtId="1" fontId="29" fillId="5" borderId="10" xfId="0" quotePrefix="1" applyNumberFormat="1" applyFont="1" applyFill="1" applyBorder="1" applyAlignment="1">
      <alignment vertical="center"/>
    </xf>
    <xf numFmtId="0" fontId="29" fillId="5" borderId="10" xfId="0" applyFont="1" applyFill="1" applyBorder="1" applyAlignment="1">
      <alignment vertical="center"/>
    </xf>
    <xf numFmtId="0" fontId="13" fillId="8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 xr:uid="{00000000-0005-0000-0000-000001000000}"/>
    <cellStyle name="Процентный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8"/>
  <sheetViews>
    <sheetView topLeftCell="A274" workbookViewId="0">
      <selection activeCell="B283" sqref="B283:B288"/>
    </sheetView>
  </sheetViews>
  <sheetFormatPr defaultRowHeight="14.5" x14ac:dyDescent="0.35"/>
  <cols>
    <col min="1" max="1" width="14.1796875" customWidth="1"/>
    <col min="2" max="2" width="15.1796875" customWidth="1"/>
  </cols>
  <sheetData>
    <row r="1" spans="1:2" x14ac:dyDescent="0.35">
      <c r="A1" s="107">
        <v>12782</v>
      </c>
      <c r="B1" s="106" t="s">
        <v>295</v>
      </c>
    </row>
    <row r="2" spans="1:2" x14ac:dyDescent="0.35">
      <c r="A2" s="107">
        <v>12786</v>
      </c>
      <c r="B2" s="106" t="s">
        <v>297</v>
      </c>
    </row>
    <row r="3" spans="1:2" x14ac:dyDescent="0.35">
      <c r="A3" s="107">
        <v>12787</v>
      </c>
      <c r="B3" s="106" t="s">
        <v>299</v>
      </c>
    </row>
    <row r="4" spans="1:2" x14ac:dyDescent="0.35">
      <c r="A4" s="107">
        <v>12789</v>
      </c>
      <c r="B4" s="106" t="s">
        <v>301</v>
      </c>
    </row>
    <row r="5" spans="1:2" x14ac:dyDescent="0.35">
      <c r="A5" s="107">
        <v>12790</v>
      </c>
      <c r="B5" s="106" t="s">
        <v>303</v>
      </c>
    </row>
    <row r="6" spans="1:2" x14ac:dyDescent="0.35">
      <c r="A6" s="107">
        <v>12791</v>
      </c>
      <c r="B6" s="106" t="s">
        <v>305</v>
      </c>
    </row>
    <row r="7" spans="1:2" x14ac:dyDescent="0.35">
      <c r="A7" s="107">
        <v>12792</v>
      </c>
      <c r="B7" s="106" t="s">
        <v>307</v>
      </c>
    </row>
    <row r="8" spans="1:2" x14ac:dyDescent="0.35">
      <c r="A8" s="107">
        <v>12793</v>
      </c>
      <c r="B8" s="106" t="s">
        <v>309</v>
      </c>
    </row>
    <row r="9" spans="1:2" x14ac:dyDescent="0.35">
      <c r="A9" s="107">
        <v>12794</v>
      </c>
      <c r="B9" s="106" t="s">
        <v>311</v>
      </c>
    </row>
    <row r="10" spans="1:2" x14ac:dyDescent="0.35">
      <c r="A10" s="107">
        <v>12795</v>
      </c>
      <c r="B10" s="106" t="s">
        <v>313</v>
      </c>
    </row>
    <row r="11" spans="1:2" x14ac:dyDescent="0.35">
      <c r="A11" s="107">
        <v>12796</v>
      </c>
      <c r="B11" s="106" t="s">
        <v>315</v>
      </c>
    </row>
    <row r="12" spans="1:2" x14ac:dyDescent="0.35">
      <c r="A12" s="107">
        <v>12797</v>
      </c>
      <c r="B12" s="106" t="s">
        <v>317</v>
      </c>
    </row>
    <row r="13" spans="1:2" x14ac:dyDescent="0.35">
      <c r="A13" s="107">
        <v>12798</v>
      </c>
      <c r="B13" s="106" t="s">
        <v>319</v>
      </c>
    </row>
    <row r="14" spans="1:2" x14ac:dyDescent="0.35">
      <c r="A14" s="107">
        <v>12799</v>
      </c>
      <c r="B14" s="106" t="s">
        <v>320</v>
      </c>
    </row>
    <row r="15" spans="1:2" x14ac:dyDescent="0.35">
      <c r="A15" s="107">
        <v>12800</v>
      </c>
      <c r="B15" s="106" t="s">
        <v>322</v>
      </c>
    </row>
    <row r="16" spans="1:2" x14ac:dyDescent="0.35">
      <c r="A16" s="107">
        <v>12802</v>
      </c>
      <c r="B16" s="106" t="s">
        <v>324</v>
      </c>
    </row>
    <row r="17" spans="1:2" x14ac:dyDescent="0.35">
      <c r="A17" s="107">
        <v>12805</v>
      </c>
      <c r="B17" s="106" t="s">
        <v>326</v>
      </c>
    </row>
    <row r="18" spans="1:2" x14ac:dyDescent="0.35">
      <c r="A18" s="107">
        <v>12806</v>
      </c>
      <c r="B18" s="106" t="s">
        <v>328</v>
      </c>
    </row>
    <row r="19" spans="1:2" x14ac:dyDescent="0.35">
      <c r="A19" s="107">
        <v>12807</v>
      </c>
      <c r="B19" s="106" t="s">
        <v>330</v>
      </c>
    </row>
    <row r="20" spans="1:2" x14ac:dyDescent="0.35">
      <c r="A20" s="107">
        <v>12809</v>
      </c>
      <c r="B20" s="106" t="s">
        <v>332</v>
      </c>
    </row>
    <row r="21" spans="1:2" x14ac:dyDescent="0.35">
      <c r="A21" s="107">
        <v>14648</v>
      </c>
      <c r="B21" s="106" t="s">
        <v>333</v>
      </c>
    </row>
    <row r="22" spans="1:2" x14ac:dyDescent="0.35">
      <c r="A22" s="107">
        <v>16687</v>
      </c>
      <c r="B22" s="106" t="s">
        <v>334</v>
      </c>
    </row>
    <row r="23" spans="1:2" x14ac:dyDescent="0.35">
      <c r="A23" s="107">
        <v>16689</v>
      </c>
      <c r="B23" s="106" t="s">
        <v>335</v>
      </c>
    </row>
    <row r="24" spans="1:2" x14ac:dyDescent="0.35">
      <c r="A24" s="107">
        <v>16690</v>
      </c>
      <c r="B24" s="106" t="s">
        <v>336</v>
      </c>
    </row>
    <row r="25" spans="1:2" x14ac:dyDescent="0.35">
      <c r="A25" s="107">
        <v>16692</v>
      </c>
      <c r="B25" s="106" t="s">
        <v>337</v>
      </c>
    </row>
    <row r="26" spans="1:2" x14ac:dyDescent="0.35">
      <c r="A26" s="107">
        <v>16693</v>
      </c>
      <c r="B26" s="106" t="s">
        <v>338</v>
      </c>
    </row>
    <row r="27" spans="1:2" x14ac:dyDescent="0.35">
      <c r="A27" s="107">
        <v>16694</v>
      </c>
      <c r="B27" s="106" t="s">
        <v>339</v>
      </c>
    </row>
    <row r="28" spans="1:2" x14ac:dyDescent="0.35">
      <c r="A28" s="107">
        <v>16695</v>
      </c>
      <c r="B28" s="106" t="s">
        <v>340</v>
      </c>
    </row>
    <row r="29" spans="1:2" x14ac:dyDescent="0.35">
      <c r="A29" s="107">
        <v>16700</v>
      </c>
      <c r="B29" s="106" t="s">
        <v>341</v>
      </c>
    </row>
    <row r="30" spans="1:2" x14ac:dyDescent="0.35">
      <c r="A30" s="107">
        <v>16701</v>
      </c>
      <c r="B30" s="106" t="s">
        <v>342</v>
      </c>
    </row>
    <row r="31" spans="1:2" x14ac:dyDescent="0.35">
      <c r="A31" s="107">
        <v>16702</v>
      </c>
      <c r="B31" s="106" t="s">
        <v>343</v>
      </c>
    </row>
    <row r="32" spans="1:2" x14ac:dyDescent="0.35">
      <c r="A32" s="107">
        <v>16703</v>
      </c>
      <c r="B32" s="106" t="s">
        <v>344</v>
      </c>
    </row>
    <row r="33" spans="1:2" x14ac:dyDescent="0.35">
      <c r="A33" s="107">
        <v>16704</v>
      </c>
      <c r="B33" s="106" t="s">
        <v>345</v>
      </c>
    </row>
    <row r="34" spans="1:2" x14ac:dyDescent="0.35">
      <c r="A34" s="107">
        <v>16705</v>
      </c>
      <c r="B34" s="106" t="s">
        <v>346</v>
      </c>
    </row>
    <row r="35" spans="1:2" x14ac:dyDescent="0.35">
      <c r="A35" s="107">
        <v>16707</v>
      </c>
      <c r="B35" s="106" t="s">
        <v>347</v>
      </c>
    </row>
    <row r="36" spans="1:2" x14ac:dyDescent="0.35">
      <c r="A36" s="107">
        <v>16708</v>
      </c>
      <c r="B36" s="106" t="s">
        <v>348</v>
      </c>
    </row>
    <row r="37" spans="1:2" x14ac:dyDescent="0.35">
      <c r="A37" s="107">
        <v>16709</v>
      </c>
      <c r="B37" s="106" t="s">
        <v>349</v>
      </c>
    </row>
    <row r="38" spans="1:2" x14ac:dyDescent="0.35">
      <c r="A38" s="107">
        <v>16710</v>
      </c>
      <c r="B38" s="106" t="s">
        <v>350</v>
      </c>
    </row>
    <row r="39" spans="1:2" x14ac:dyDescent="0.35">
      <c r="A39" s="107">
        <v>16712</v>
      </c>
      <c r="B39" s="106" t="s">
        <v>351</v>
      </c>
    </row>
    <row r="40" spans="1:2" x14ac:dyDescent="0.35">
      <c r="A40" s="107">
        <v>17704</v>
      </c>
      <c r="B40" s="106" t="s">
        <v>352</v>
      </c>
    </row>
    <row r="41" spans="1:2" x14ac:dyDescent="0.35">
      <c r="A41" s="107">
        <v>18490</v>
      </c>
      <c r="B41" s="106" t="s">
        <v>353</v>
      </c>
    </row>
    <row r="42" spans="1:2" x14ac:dyDescent="0.35">
      <c r="A42" s="107">
        <v>18491</v>
      </c>
      <c r="B42" s="106" t="s">
        <v>354</v>
      </c>
    </row>
    <row r="43" spans="1:2" x14ac:dyDescent="0.35">
      <c r="A43" s="107">
        <v>18896</v>
      </c>
      <c r="B43" s="106" t="s">
        <v>355</v>
      </c>
    </row>
    <row r="44" spans="1:2" x14ac:dyDescent="0.35">
      <c r="A44" s="107">
        <v>18897</v>
      </c>
      <c r="B44" s="106" t="s">
        <v>356</v>
      </c>
    </row>
    <row r="45" spans="1:2" x14ac:dyDescent="0.35">
      <c r="A45" s="107">
        <v>18898</v>
      </c>
      <c r="B45" s="106" t="s">
        <v>357</v>
      </c>
    </row>
    <row r="46" spans="1:2" x14ac:dyDescent="0.35">
      <c r="A46" s="107">
        <v>19260</v>
      </c>
      <c r="B46" s="106" t="s">
        <v>358</v>
      </c>
    </row>
    <row r="47" spans="1:2" x14ac:dyDescent="0.35">
      <c r="A47" s="107">
        <v>19317</v>
      </c>
      <c r="B47" s="106" t="s">
        <v>359</v>
      </c>
    </row>
    <row r="48" spans="1:2" x14ac:dyDescent="0.35">
      <c r="A48" s="106" t="s">
        <v>94</v>
      </c>
      <c r="B48" s="106" t="s">
        <v>360</v>
      </c>
    </row>
    <row r="49" spans="1:2" x14ac:dyDescent="0.35">
      <c r="A49" s="106" t="s">
        <v>96</v>
      </c>
      <c r="B49" s="106" t="s">
        <v>361</v>
      </c>
    </row>
    <row r="50" spans="1:2" x14ac:dyDescent="0.35">
      <c r="A50" s="106" t="s">
        <v>98</v>
      </c>
      <c r="B50" s="106" t="s">
        <v>362</v>
      </c>
    </row>
    <row r="51" spans="1:2" x14ac:dyDescent="0.35">
      <c r="A51" s="106" t="s">
        <v>101</v>
      </c>
      <c r="B51" s="106" t="s">
        <v>363</v>
      </c>
    </row>
    <row r="52" spans="1:2" x14ac:dyDescent="0.35">
      <c r="A52" s="106" t="s">
        <v>364</v>
      </c>
      <c r="B52" s="106" t="s">
        <v>365</v>
      </c>
    </row>
    <row r="53" spans="1:2" x14ac:dyDescent="0.35">
      <c r="A53" s="106" t="s">
        <v>366</v>
      </c>
      <c r="B53" s="106" t="s">
        <v>367</v>
      </c>
    </row>
    <row r="54" spans="1:2" x14ac:dyDescent="0.35">
      <c r="A54" s="106" t="s">
        <v>368</v>
      </c>
      <c r="B54" s="106" t="s">
        <v>369</v>
      </c>
    </row>
    <row r="55" spans="1:2" x14ac:dyDescent="0.35">
      <c r="A55" s="106" t="s">
        <v>370</v>
      </c>
      <c r="B55" s="106" t="s">
        <v>371</v>
      </c>
    </row>
    <row r="56" spans="1:2" x14ac:dyDescent="0.35">
      <c r="A56" s="106" t="s">
        <v>372</v>
      </c>
      <c r="B56" s="106" t="s">
        <v>373</v>
      </c>
    </row>
    <row r="57" spans="1:2" x14ac:dyDescent="0.35">
      <c r="A57" s="106" t="s">
        <v>374</v>
      </c>
      <c r="B57" s="106" t="s">
        <v>375</v>
      </c>
    </row>
    <row r="58" spans="1:2" x14ac:dyDescent="0.35">
      <c r="A58" s="106" t="s">
        <v>376</v>
      </c>
      <c r="B58" s="106" t="s">
        <v>377</v>
      </c>
    </row>
    <row r="59" spans="1:2" x14ac:dyDescent="0.35">
      <c r="A59" s="106" t="s">
        <v>378</v>
      </c>
      <c r="B59" s="106" t="s">
        <v>379</v>
      </c>
    </row>
    <row r="60" spans="1:2" x14ac:dyDescent="0.35">
      <c r="A60" s="106" t="s">
        <v>380</v>
      </c>
      <c r="B60" s="106" t="s">
        <v>381</v>
      </c>
    </row>
    <row r="61" spans="1:2" x14ac:dyDescent="0.35">
      <c r="A61" s="106" t="s">
        <v>382</v>
      </c>
      <c r="B61" s="106" t="s">
        <v>383</v>
      </c>
    </row>
    <row r="62" spans="1:2" x14ac:dyDescent="0.35">
      <c r="A62" s="106" t="s">
        <v>384</v>
      </c>
      <c r="B62" s="106" t="s">
        <v>385</v>
      </c>
    </row>
    <row r="63" spans="1:2" x14ac:dyDescent="0.35">
      <c r="A63" s="106" t="s">
        <v>124</v>
      </c>
      <c r="B63" s="106" t="s">
        <v>386</v>
      </c>
    </row>
    <row r="64" spans="1:2" x14ac:dyDescent="0.35">
      <c r="A64" s="106" t="s">
        <v>125</v>
      </c>
      <c r="B64" s="106" t="s">
        <v>387</v>
      </c>
    </row>
    <row r="65" spans="1:2" x14ac:dyDescent="0.35">
      <c r="A65" s="106" t="s">
        <v>152</v>
      </c>
      <c r="B65" s="106" t="s">
        <v>388</v>
      </c>
    </row>
    <row r="66" spans="1:2" x14ac:dyDescent="0.35">
      <c r="A66" s="106" t="s">
        <v>142</v>
      </c>
      <c r="B66" s="106" t="s">
        <v>389</v>
      </c>
    </row>
    <row r="67" spans="1:2" x14ac:dyDescent="0.35">
      <c r="A67" s="106" t="s">
        <v>144</v>
      </c>
      <c r="B67" s="106" t="s">
        <v>390</v>
      </c>
    </row>
    <row r="68" spans="1:2" x14ac:dyDescent="0.35">
      <c r="A68" s="106" t="s">
        <v>143</v>
      </c>
      <c r="B68" s="106" t="s">
        <v>391</v>
      </c>
    </row>
    <row r="69" spans="1:2" x14ac:dyDescent="0.35">
      <c r="A69" s="106" t="s">
        <v>123</v>
      </c>
      <c r="B69" s="106" t="s">
        <v>392</v>
      </c>
    </row>
    <row r="70" spans="1:2" x14ac:dyDescent="0.35">
      <c r="A70" s="106" t="s">
        <v>198</v>
      </c>
      <c r="B70" s="106" t="s">
        <v>392</v>
      </c>
    </row>
    <row r="71" spans="1:2" x14ac:dyDescent="0.35">
      <c r="A71" s="106" t="s">
        <v>212</v>
      </c>
      <c r="B71" s="106" t="s">
        <v>393</v>
      </c>
    </row>
    <row r="72" spans="1:2" x14ac:dyDescent="0.35">
      <c r="A72" s="106" t="s">
        <v>122</v>
      </c>
      <c r="B72" s="106" t="s">
        <v>394</v>
      </c>
    </row>
    <row r="73" spans="1:2" x14ac:dyDescent="0.35">
      <c r="A73" s="106" t="s">
        <v>119</v>
      </c>
      <c r="B73" s="106" t="s">
        <v>395</v>
      </c>
    </row>
    <row r="74" spans="1:2" x14ac:dyDescent="0.35">
      <c r="A74" s="106" t="s">
        <v>116</v>
      </c>
      <c r="B74" s="106" t="s">
        <v>396</v>
      </c>
    </row>
    <row r="75" spans="1:2" x14ac:dyDescent="0.35">
      <c r="A75" s="106" t="s">
        <v>121</v>
      </c>
      <c r="B75" s="106" t="s">
        <v>397</v>
      </c>
    </row>
    <row r="76" spans="1:2" x14ac:dyDescent="0.35">
      <c r="A76" s="106" t="s">
        <v>118</v>
      </c>
      <c r="B76" s="106" t="s">
        <v>398</v>
      </c>
    </row>
    <row r="77" spans="1:2" x14ac:dyDescent="0.35">
      <c r="A77" s="106" t="s">
        <v>156</v>
      </c>
      <c r="B77" s="106" t="s">
        <v>399</v>
      </c>
    </row>
    <row r="78" spans="1:2" x14ac:dyDescent="0.35">
      <c r="A78" s="106" t="s">
        <v>157</v>
      </c>
      <c r="B78" s="106" t="s">
        <v>400</v>
      </c>
    </row>
    <row r="79" spans="1:2" x14ac:dyDescent="0.35">
      <c r="A79" s="106" t="s">
        <v>401</v>
      </c>
      <c r="B79" s="106" t="s">
        <v>402</v>
      </c>
    </row>
    <row r="80" spans="1:2" x14ac:dyDescent="0.35">
      <c r="A80" s="106" t="s">
        <v>164</v>
      </c>
      <c r="B80" s="106" t="s">
        <v>403</v>
      </c>
    </row>
    <row r="81" spans="1:2" x14ac:dyDescent="0.35">
      <c r="A81" s="106" t="s">
        <v>136</v>
      </c>
      <c r="B81" s="106" t="s">
        <v>404</v>
      </c>
    </row>
    <row r="82" spans="1:2" x14ac:dyDescent="0.35">
      <c r="A82" s="106" t="s">
        <v>138</v>
      </c>
      <c r="B82" s="106" t="s">
        <v>405</v>
      </c>
    </row>
    <row r="83" spans="1:2" x14ac:dyDescent="0.35">
      <c r="A83" s="106" t="s">
        <v>135</v>
      </c>
      <c r="B83" s="106" t="s">
        <v>406</v>
      </c>
    </row>
    <row r="84" spans="1:2" x14ac:dyDescent="0.35">
      <c r="A84" s="106" t="s">
        <v>139</v>
      </c>
      <c r="B84" s="106" t="s">
        <v>407</v>
      </c>
    </row>
    <row r="85" spans="1:2" x14ac:dyDescent="0.35">
      <c r="A85" s="106" t="s">
        <v>137</v>
      </c>
      <c r="B85" s="106" t="s">
        <v>408</v>
      </c>
    </row>
    <row r="86" spans="1:2" x14ac:dyDescent="0.35">
      <c r="A86" s="106" t="s">
        <v>166</v>
      </c>
      <c r="B86" s="106" t="s">
        <v>409</v>
      </c>
    </row>
    <row r="87" spans="1:2" x14ac:dyDescent="0.35">
      <c r="A87" s="106" t="s">
        <v>161</v>
      </c>
      <c r="B87" s="106" t="s">
        <v>410</v>
      </c>
    </row>
    <row r="88" spans="1:2" x14ac:dyDescent="0.35">
      <c r="A88" s="106" t="s">
        <v>162</v>
      </c>
      <c r="B88" s="106" t="s">
        <v>411</v>
      </c>
    </row>
    <row r="89" spans="1:2" x14ac:dyDescent="0.35">
      <c r="A89" s="106" t="s">
        <v>412</v>
      </c>
      <c r="B89" s="106" t="s">
        <v>413</v>
      </c>
    </row>
    <row r="90" spans="1:2" x14ac:dyDescent="0.35">
      <c r="A90" s="106" t="s">
        <v>154</v>
      </c>
      <c r="B90" s="106" t="s">
        <v>414</v>
      </c>
    </row>
    <row r="91" spans="1:2" x14ac:dyDescent="0.35">
      <c r="A91" s="106" t="s">
        <v>134</v>
      </c>
      <c r="B91" s="106" t="s">
        <v>415</v>
      </c>
    </row>
    <row r="92" spans="1:2" x14ac:dyDescent="0.35">
      <c r="A92" s="106" t="s">
        <v>126</v>
      </c>
      <c r="B92" s="106" t="s">
        <v>416</v>
      </c>
    </row>
    <row r="93" spans="1:2" x14ac:dyDescent="0.35">
      <c r="A93" s="106" t="s">
        <v>148</v>
      </c>
      <c r="B93" s="106" t="s">
        <v>417</v>
      </c>
    </row>
    <row r="94" spans="1:2" x14ac:dyDescent="0.35">
      <c r="A94" s="106" t="s">
        <v>276</v>
      </c>
      <c r="B94" s="106" t="s">
        <v>418</v>
      </c>
    </row>
    <row r="95" spans="1:2" x14ac:dyDescent="0.35">
      <c r="A95" s="106" t="s">
        <v>150</v>
      </c>
      <c r="B95" s="106" t="s">
        <v>419</v>
      </c>
    </row>
    <row r="96" spans="1:2" x14ac:dyDescent="0.35">
      <c r="A96" s="106" t="s">
        <v>149</v>
      </c>
      <c r="B96" s="106" t="s">
        <v>420</v>
      </c>
    </row>
    <row r="97" spans="1:2" x14ac:dyDescent="0.35">
      <c r="A97" s="106" t="s">
        <v>133</v>
      </c>
      <c r="B97" s="106" t="s">
        <v>421</v>
      </c>
    </row>
    <row r="98" spans="1:2" x14ac:dyDescent="0.35">
      <c r="A98" s="106" t="s">
        <v>127</v>
      </c>
      <c r="B98" s="106" t="s">
        <v>422</v>
      </c>
    </row>
    <row r="99" spans="1:2" x14ac:dyDescent="0.35">
      <c r="A99" s="106" t="s">
        <v>132</v>
      </c>
      <c r="B99" s="106" t="s">
        <v>423</v>
      </c>
    </row>
    <row r="100" spans="1:2" x14ac:dyDescent="0.35">
      <c r="A100" s="106" t="s">
        <v>131</v>
      </c>
      <c r="B100" s="106" t="s">
        <v>424</v>
      </c>
    </row>
    <row r="101" spans="1:2" x14ac:dyDescent="0.35">
      <c r="A101" s="106" t="s">
        <v>129</v>
      </c>
      <c r="B101" s="106" t="s">
        <v>425</v>
      </c>
    </row>
    <row r="102" spans="1:2" x14ac:dyDescent="0.35">
      <c r="A102" s="106" t="s">
        <v>128</v>
      </c>
      <c r="B102" s="106" t="s">
        <v>426</v>
      </c>
    </row>
    <row r="103" spans="1:2" x14ac:dyDescent="0.35">
      <c r="A103" s="106" t="s">
        <v>427</v>
      </c>
      <c r="B103" s="106" t="s">
        <v>428</v>
      </c>
    </row>
    <row r="104" spans="1:2" x14ac:dyDescent="0.35">
      <c r="A104" s="106" t="s">
        <v>169</v>
      </c>
      <c r="B104" s="106" t="s">
        <v>429</v>
      </c>
    </row>
    <row r="105" spans="1:2" x14ac:dyDescent="0.35">
      <c r="A105" s="106" t="s">
        <v>199</v>
      </c>
      <c r="B105" s="106" t="s">
        <v>430</v>
      </c>
    </row>
    <row r="106" spans="1:2" x14ac:dyDescent="0.35">
      <c r="A106" s="106" t="s">
        <v>194</v>
      </c>
      <c r="B106" s="106" t="s">
        <v>431</v>
      </c>
    </row>
    <row r="107" spans="1:2" x14ac:dyDescent="0.35">
      <c r="A107" s="106" t="s">
        <v>184</v>
      </c>
      <c r="B107" s="106" t="s">
        <v>432</v>
      </c>
    </row>
    <row r="108" spans="1:2" x14ac:dyDescent="0.35">
      <c r="A108" s="106" t="s">
        <v>191</v>
      </c>
      <c r="B108" s="106" t="s">
        <v>433</v>
      </c>
    </row>
    <row r="109" spans="1:2" x14ac:dyDescent="0.35">
      <c r="A109" s="106" t="s">
        <v>189</v>
      </c>
      <c r="B109" s="106" t="s">
        <v>434</v>
      </c>
    </row>
    <row r="110" spans="1:2" x14ac:dyDescent="0.35">
      <c r="A110" s="106" t="s">
        <v>185</v>
      </c>
      <c r="B110" s="106" t="s">
        <v>435</v>
      </c>
    </row>
    <row r="111" spans="1:2" x14ac:dyDescent="0.35">
      <c r="A111" s="106" t="s">
        <v>186</v>
      </c>
      <c r="B111" s="106" t="s">
        <v>436</v>
      </c>
    </row>
    <row r="112" spans="1:2" x14ac:dyDescent="0.35">
      <c r="A112" s="106" t="s">
        <v>195</v>
      </c>
      <c r="B112" s="106" t="s">
        <v>437</v>
      </c>
    </row>
    <row r="113" spans="1:2" x14ac:dyDescent="0.35">
      <c r="A113" s="106" t="s">
        <v>187</v>
      </c>
      <c r="B113" s="106" t="s">
        <v>438</v>
      </c>
    </row>
    <row r="114" spans="1:2" x14ac:dyDescent="0.35">
      <c r="A114" s="106" t="s">
        <v>188</v>
      </c>
      <c r="B114" s="106" t="s">
        <v>439</v>
      </c>
    </row>
    <row r="115" spans="1:2" x14ac:dyDescent="0.35">
      <c r="A115" s="106" t="s">
        <v>192</v>
      </c>
      <c r="B115" s="106" t="s">
        <v>440</v>
      </c>
    </row>
    <row r="116" spans="1:2" x14ac:dyDescent="0.35">
      <c r="A116" s="106" t="s">
        <v>196</v>
      </c>
      <c r="B116" s="106" t="s">
        <v>441</v>
      </c>
    </row>
    <row r="117" spans="1:2" x14ac:dyDescent="0.35">
      <c r="A117" s="106" t="s">
        <v>190</v>
      </c>
      <c r="B117" s="106" t="s">
        <v>442</v>
      </c>
    </row>
    <row r="118" spans="1:2" x14ac:dyDescent="0.35">
      <c r="A118" s="106" t="s">
        <v>193</v>
      </c>
      <c r="B118" s="106" t="s">
        <v>443</v>
      </c>
    </row>
    <row r="120" spans="1:2" x14ac:dyDescent="0.35">
      <c r="A120" t="s">
        <v>114</v>
      </c>
      <c r="B120">
        <v>1000015578</v>
      </c>
    </row>
    <row r="121" spans="1:2" x14ac:dyDescent="0.35">
      <c r="A121" t="s">
        <v>115</v>
      </c>
      <c r="B121">
        <v>1000015584</v>
      </c>
    </row>
    <row r="122" spans="1:2" x14ac:dyDescent="0.35">
      <c r="A122" t="s">
        <v>164</v>
      </c>
      <c r="B122">
        <v>1000016240</v>
      </c>
    </row>
    <row r="123" spans="1:2" x14ac:dyDescent="0.35">
      <c r="A123" t="s">
        <v>145</v>
      </c>
      <c r="B123">
        <v>1000010794</v>
      </c>
    </row>
    <row r="124" spans="1:2" x14ac:dyDescent="0.35">
      <c r="A124" t="s">
        <v>444</v>
      </c>
      <c r="B124">
        <v>1000012486</v>
      </c>
    </row>
    <row r="125" spans="1:2" x14ac:dyDescent="0.35">
      <c r="A125" t="s">
        <v>445</v>
      </c>
      <c r="B125">
        <v>1000012492</v>
      </c>
    </row>
    <row r="126" spans="1:2" x14ac:dyDescent="0.35">
      <c r="A126" t="s">
        <v>446</v>
      </c>
      <c r="B126">
        <v>1000012492</v>
      </c>
    </row>
    <row r="127" spans="1:2" x14ac:dyDescent="0.35">
      <c r="A127" t="s">
        <v>447</v>
      </c>
      <c r="B127">
        <v>1000009491</v>
      </c>
    </row>
    <row r="128" spans="1:2" x14ac:dyDescent="0.35">
      <c r="A128" t="s">
        <v>448</v>
      </c>
      <c r="B128">
        <v>1000012564</v>
      </c>
    </row>
    <row r="129" spans="1:2" x14ac:dyDescent="0.35">
      <c r="A129" t="s">
        <v>449</v>
      </c>
      <c r="B129">
        <v>1000012564</v>
      </c>
    </row>
    <row r="130" spans="1:2" x14ac:dyDescent="0.35">
      <c r="A130" t="s">
        <v>450</v>
      </c>
      <c r="B130">
        <v>1000012490</v>
      </c>
    </row>
    <row r="131" spans="1:2" x14ac:dyDescent="0.35">
      <c r="A131" t="s">
        <v>451</v>
      </c>
      <c r="B131">
        <v>1000012478</v>
      </c>
    </row>
    <row r="132" spans="1:2" x14ac:dyDescent="0.35">
      <c r="A132" t="s">
        <v>452</v>
      </c>
      <c r="B132">
        <v>1000012483</v>
      </c>
    </row>
    <row r="133" spans="1:2" x14ac:dyDescent="0.35">
      <c r="A133" t="s">
        <v>453</v>
      </c>
      <c r="B133">
        <v>1000307013</v>
      </c>
    </row>
    <row r="134" spans="1:2" x14ac:dyDescent="0.35">
      <c r="A134" t="s">
        <v>454</v>
      </c>
      <c r="B134">
        <v>1000010800</v>
      </c>
    </row>
    <row r="135" spans="1:2" x14ac:dyDescent="0.35">
      <c r="A135" t="s">
        <v>455</v>
      </c>
      <c r="B135">
        <v>1000119214</v>
      </c>
    </row>
    <row r="136" spans="1:2" x14ac:dyDescent="0.35">
      <c r="A136" t="s">
        <v>456</v>
      </c>
      <c r="B136">
        <v>1000012390</v>
      </c>
    </row>
    <row r="137" spans="1:2" x14ac:dyDescent="0.35">
      <c r="A137" t="s">
        <v>457</v>
      </c>
      <c r="B137">
        <v>1000012412</v>
      </c>
    </row>
    <row r="138" spans="1:2" x14ac:dyDescent="0.35">
      <c r="A138" t="s">
        <v>123</v>
      </c>
      <c r="B138">
        <v>1000012413</v>
      </c>
    </row>
    <row r="139" spans="1:2" x14ac:dyDescent="0.35">
      <c r="A139" t="s">
        <v>198</v>
      </c>
      <c r="B139">
        <v>1000016207</v>
      </c>
    </row>
    <row r="140" spans="1:2" x14ac:dyDescent="0.35">
      <c r="A140" t="s">
        <v>212</v>
      </c>
      <c r="B140">
        <v>1000016217</v>
      </c>
    </row>
    <row r="141" spans="1:2" x14ac:dyDescent="0.35">
      <c r="A141" t="s">
        <v>122</v>
      </c>
      <c r="B141">
        <v>1000012409</v>
      </c>
    </row>
    <row r="142" spans="1:2" x14ac:dyDescent="0.35">
      <c r="A142" t="s">
        <v>458</v>
      </c>
      <c r="B142">
        <v>1000012409</v>
      </c>
    </row>
    <row r="143" spans="1:2" x14ac:dyDescent="0.35">
      <c r="A143" t="s">
        <v>119</v>
      </c>
      <c r="B143">
        <v>1000012403</v>
      </c>
    </row>
    <row r="144" spans="1:2" x14ac:dyDescent="0.35">
      <c r="A144" t="s">
        <v>459</v>
      </c>
      <c r="B144">
        <v>1000012403</v>
      </c>
    </row>
    <row r="145" spans="1:2" x14ac:dyDescent="0.35">
      <c r="A145" t="s">
        <v>460</v>
      </c>
      <c r="B145">
        <v>1000012498</v>
      </c>
    </row>
    <row r="146" spans="1:2" x14ac:dyDescent="0.35">
      <c r="A146" t="s">
        <v>461</v>
      </c>
      <c r="B146">
        <v>1000012498</v>
      </c>
    </row>
    <row r="147" spans="1:2" x14ac:dyDescent="0.35">
      <c r="A147" t="s">
        <v>116</v>
      </c>
      <c r="B147">
        <v>1000012410</v>
      </c>
    </row>
    <row r="148" spans="1:2" x14ac:dyDescent="0.35">
      <c r="A148" t="s">
        <v>462</v>
      </c>
      <c r="B148">
        <v>1000012410</v>
      </c>
    </row>
    <row r="149" spans="1:2" x14ac:dyDescent="0.35">
      <c r="A149" t="s">
        <v>463</v>
      </c>
      <c r="B149">
        <v>1000580005</v>
      </c>
    </row>
    <row r="150" spans="1:2" x14ac:dyDescent="0.35">
      <c r="A150" t="s">
        <v>464</v>
      </c>
      <c r="B150">
        <v>1000580005</v>
      </c>
    </row>
    <row r="151" spans="1:2" x14ac:dyDescent="0.35">
      <c r="A151" t="s">
        <v>121</v>
      </c>
      <c r="B151">
        <v>1000012407</v>
      </c>
    </row>
    <row r="152" spans="1:2" x14ac:dyDescent="0.35">
      <c r="A152" t="s">
        <v>465</v>
      </c>
      <c r="B152">
        <v>1000012407</v>
      </c>
    </row>
    <row r="153" spans="1:2" x14ac:dyDescent="0.35">
      <c r="A153" t="s">
        <v>117</v>
      </c>
      <c r="B153">
        <v>1000012402</v>
      </c>
    </row>
    <row r="154" spans="1:2" x14ac:dyDescent="0.35">
      <c r="A154" t="s">
        <v>466</v>
      </c>
      <c r="B154">
        <v>1000012402</v>
      </c>
    </row>
    <row r="155" spans="1:2" x14ac:dyDescent="0.35">
      <c r="A155" t="s">
        <v>118</v>
      </c>
      <c r="B155">
        <v>1000012397</v>
      </c>
    </row>
    <row r="156" spans="1:2" x14ac:dyDescent="0.35">
      <c r="A156" t="s">
        <v>467</v>
      </c>
      <c r="B156">
        <v>1000012397</v>
      </c>
    </row>
    <row r="157" spans="1:2" x14ac:dyDescent="0.35">
      <c r="A157" t="s">
        <v>120</v>
      </c>
      <c r="B157">
        <v>1000012404</v>
      </c>
    </row>
    <row r="158" spans="1:2" x14ac:dyDescent="0.35">
      <c r="A158" t="s">
        <v>468</v>
      </c>
      <c r="B158">
        <v>1000012404</v>
      </c>
    </row>
    <row r="159" spans="1:2" x14ac:dyDescent="0.35">
      <c r="A159" t="s">
        <v>166</v>
      </c>
      <c r="B159">
        <v>1000012562</v>
      </c>
    </row>
    <row r="160" spans="1:2" x14ac:dyDescent="0.35">
      <c r="A160" t="s">
        <v>108</v>
      </c>
      <c r="B160">
        <v>1000015582</v>
      </c>
    </row>
    <row r="161" spans="1:2" x14ac:dyDescent="0.35">
      <c r="A161" t="s">
        <v>112</v>
      </c>
      <c r="B161">
        <v>1000015583</v>
      </c>
    </row>
    <row r="162" spans="1:2" x14ac:dyDescent="0.35">
      <c r="A162" t="s">
        <v>109</v>
      </c>
      <c r="B162">
        <v>1000015587</v>
      </c>
    </row>
    <row r="163" spans="1:2" x14ac:dyDescent="0.35">
      <c r="A163" t="s">
        <v>469</v>
      </c>
      <c r="B163">
        <v>1000009492</v>
      </c>
    </row>
    <row r="164" spans="1:2" x14ac:dyDescent="0.35">
      <c r="A164" t="s">
        <v>470</v>
      </c>
      <c r="B164">
        <v>1000001925</v>
      </c>
    </row>
    <row r="165" spans="1:2" x14ac:dyDescent="0.35">
      <c r="A165" t="s">
        <v>146</v>
      </c>
      <c r="B165">
        <v>1000010795</v>
      </c>
    </row>
    <row r="166" spans="1:2" x14ac:dyDescent="0.35">
      <c r="A166" t="s">
        <v>471</v>
      </c>
      <c r="B166">
        <v>1000001953</v>
      </c>
    </row>
    <row r="167" spans="1:2" x14ac:dyDescent="0.35">
      <c r="A167" t="s">
        <v>161</v>
      </c>
      <c r="B167">
        <v>1000016204</v>
      </c>
    </row>
    <row r="168" spans="1:2" x14ac:dyDescent="0.35">
      <c r="A168" t="s">
        <v>162</v>
      </c>
      <c r="B168">
        <v>1000016237</v>
      </c>
    </row>
    <row r="169" spans="1:2" x14ac:dyDescent="0.35">
      <c r="A169" t="s">
        <v>110</v>
      </c>
      <c r="B169">
        <v>1000012617</v>
      </c>
    </row>
    <row r="170" spans="1:2" x14ac:dyDescent="0.35">
      <c r="A170" t="s">
        <v>111</v>
      </c>
      <c r="B170">
        <v>1000650027</v>
      </c>
    </row>
    <row r="171" spans="1:2" x14ac:dyDescent="0.35">
      <c r="A171" t="s">
        <v>472</v>
      </c>
      <c r="B171">
        <v>1000650027</v>
      </c>
    </row>
    <row r="172" spans="1:2" x14ac:dyDescent="0.35">
      <c r="A172" t="s">
        <v>473</v>
      </c>
      <c r="B172">
        <v>1000012529</v>
      </c>
    </row>
    <row r="173" spans="1:2" x14ac:dyDescent="0.35">
      <c r="A173" t="s">
        <v>474</v>
      </c>
      <c r="B173">
        <v>1000012624</v>
      </c>
    </row>
    <row r="174" spans="1:2" x14ac:dyDescent="0.35">
      <c r="A174" t="s">
        <v>475</v>
      </c>
      <c r="B174">
        <v>1000012616</v>
      </c>
    </row>
    <row r="175" spans="1:2" x14ac:dyDescent="0.35">
      <c r="A175" t="s">
        <v>476</v>
      </c>
      <c r="B175">
        <v>1000073034</v>
      </c>
    </row>
    <row r="176" spans="1:2" x14ac:dyDescent="0.35">
      <c r="A176" t="s">
        <v>477</v>
      </c>
      <c r="B176">
        <v>1000012618</v>
      </c>
    </row>
    <row r="177" spans="1:2" x14ac:dyDescent="0.35">
      <c r="A177" t="s">
        <v>478</v>
      </c>
      <c r="B177">
        <v>1000012520</v>
      </c>
    </row>
    <row r="178" spans="1:2" x14ac:dyDescent="0.35">
      <c r="A178" t="s">
        <v>479</v>
      </c>
      <c r="B178">
        <v>1000012626</v>
      </c>
    </row>
    <row r="179" spans="1:2" x14ac:dyDescent="0.35">
      <c r="A179" t="s">
        <v>480</v>
      </c>
      <c r="B179">
        <v>1000012620</v>
      </c>
    </row>
    <row r="180" spans="1:2" x14ac:dyDescent="0.35">
      <c r="A180" t="s">
        <v>140</v>
      </c>
      <c r="B180">
        <v>1000750093</v>
      </c>
    </row>
    <row r="181" spans="1:2" x14ac:dyDescent="0.35">
      <c r="A181" t="s">
        <v>481</v>
      </c>
      <c r="B181">
        <v>1000179064</v>
      </c>
    </row>
    <row r="182" spans="1:2" x14ac:dyDescent="0.35">
      <c r="A182" t="s">
        <v>113</v>
      </c>
      <c r="B182">
        <v>1000569066</v>
      </c>
    </row>
    <row r="183" spans="1:2" x14ac:dyDescent="0.35">
      <c r="A183" t="s">
        <v>482</v>
      </c>
      <c r="B183">
        <v>1000010894</v>
      </c>
    </row>
    <row r="184" spans="1:2" x14ac:dyDescent="0.35">
      <c r="A184" t="s">
        <v>124</v>
      </c>
      <c r="B184">
        <v>1000012408</v>
      </c>
    </row>
    <row r="185" spans="1:2" x14ac:dyDescent="0.35">
      <c r="A185" t="s">
        <v>483</v>
      </c>
      <c r="B185">
        <v>1000012408</v>
      </c>
    </row>
    <row r="186" spans="1:2" x14ac:dyDescent="0.35">
      <c r="A186" t="s">
        <v>125</v>
      </c>
      <c r="B186">
        <v>1000012405</v>
      </c>
    </row>
    <row r="187" spans="1:2" x14ac:dyDescent="0.35">
      <c r="A187" t="s">
        <v>484</v>
      </c>
      <c r="B187">
        <v>1000012405</v>
      </c>
    </row>
    <row r="188" spans="1:2" x14ac:dyDescent="0.35">
      <c r="A188" t="s">
        <v>152</v>
      </c>
      <c r="B188">
        <v>1000012505</v>
      </c>
    </row>
    <row r="189" spans="1:2" x14ac:dyDescent="0.35">
      <c r="A189" t="s">
        <v>485</v>
      </c>
      <c r="B189">
        <v>1000007269</v>
      </c>
    </row>
    <row r="190" spans="1:2" x14ac:dyDescent="0.35">
      <c r="A190" t="s">
        <v>486</v>
      </c>
      <c r="B190">
        <v>1000903172</v>
      </c>
    </row>
    <row r="191" spans="1:2" x14ac:dyDescent="0.35">
      <c r="A191" t="s">
        <v>487</v>
      </c>
      <c r="B191">
        <v>1000903173</v>
      </c>
    </row>
    <row r="192" spans="1:2" x14ac:dyDescent="0.35">
      <c r="A192" t="s">
        <v>142</v>
      </c>
      <c r="B192">
        <v>1000011409</v>
      </c>
    </row>
    <row r="193" spans="1:2" x14ac:dyDescent="0.35">
      <c r="A193" t="s">
        <v>144</v>
      </c>
      <c r="B193">
        <v>1000011410</v>
      </c>
    </row>
    <row r="194" spans="1:2" x14ac:dyDescent="0.35">
      <c r="A194" t="s">
        <v>143</v>
      </c>
      <c r="B194">
        <v>1000011411</v>
      </c>
    </row>
    <row r="195" spans="1:2" x14ac:dyDescent="0.35">
      <c r="A195" t="s">
        <v>156</v>
      </c>
      <c r="B195">
        <v>1000016341</v>
      </c>
    </row>
    <row r="196" spans="1:2" x14ac:dyDescent="0.35">
      <c r="A196" t="s">
        <v>157</v>
      </c>
      <c r="B196">
        <v>1000016348</v>
      </c>
    </row>
    <row r="197" spans="1:2" x14ac:dyDescent="0.35">
      <c r="A197" t="s">
        <v>294</v>
      </c>
      <c r="B197">
        <v>1000012782</v>
      </c>
    </row>
    <row r="198" spans="1:2" x14ac:dyDescent="0.35">
      <c r="A198" t="s">
        <v>296</v>
      </c>
      <c r="B198">
        <v>1000012786</v>
      </c>
    </row>
    <row r="199" spans="1:2" x14ac:dyDescent="0.35">
      <c r="A199" t="s">
        <v>488</v>
      </c>
      <c r="B199">
        <v>1000012786</v>
      </c>
    </row>
    <row r="200" spans="1:2" x14ac:dyDescent="0.35">
      <c r="A200" t="s">
        <v>298</v>
      </c>
      <c r="B200">
        <v>1000012787</v>
      </c>
    </row>
    <row r="201" spans="1:2" x14ac:dyDescent="0.35">
      <c r="A201" t="s">
        <v>489</v>
      </c>
      <c r="B201">
        <v>1000012787</v>
      </c>
    </row>
    <row r="202" spans="1:2" x14ac:dyDescent="0.35">
      <c r="A202" t="s">
        <v>300</v>
      </c>
      <c r="B202">
        <v>1000012789</v>
      </c>
    </row>
    <row r="203" spans="1:2" x14ac:dyDescent="0.35">
      <c r="A203" t="s">
        <v>490</v>
      </c>
      <c r="B203">
        <v>1000012789</v>
      </c>
    </row>
    <row r="204" spans="1:2" x14ac:dyDescent="0.35">
      <c r="A204" t="s">
        <v>302</v>
      </c>
      <c r="B204">
        <v>1000012790</v>
      </c>
    </row>
    <row r="205" spans="1:2" x14ac:dyDescent="0.35">
      <c r="A205" t="s">
        <v>304</v>
      </c>
      <c r="B205">
        <v>1000012791</v>
      </c>
    </row>
    <row r="206" spans="1:2" x14ac:dyDescent="0.35">
      <c r="A206" t="s">
        <v>306</v>
      </c>
      <c r="B206">
        <v>1000012792</v>
      </c>
    </row>
    <row r="207" spans="1:2" x14ac:dyDescent="0.35">
      <c r="A207" t="s">
        <v>308</v>
      </c>
      <c r="B207">
        <v>1000012793</v>
      </c>
    </row>
    <row r="208" spans="1:2" x14ac:dyDescent="0.35">
      <c r="A208" t="s">
        <v>491</v>
      </c>
      <c r="B208">
        <v>1000012793</v>
      </c>
    </row>
    <row r="209" spans="1:2" x14ac:dyDescent="0.35">
      <c r="A209" t="s">
        <v>310</v>
      </c>
      <c r="B209">
        <v>1000012794</v>
      </c>
    </row>
    <row r="210" spans="1:2" x14ac:dyDescent="0.35">
      <c r="A210" t="s">
        <v>492</v>
      </c>
      <c r="B210">
        <v>1000012794</v>
      </c>
    </row>
    <row r="211" spans="1:2" x14ac:dyDescent="0.35">
      <c r="A211" t="s">
        <v>312</v>
      </c>
      <c r="B211">
        <v>1000012795</v>
      </c>
    </row>
    <row r="212" spans="1:2" x14ac:dyDescent="0.35">
      <c r="A212" t="s">
        <v>314</v>
      </c>
      <c r="B212">
        <v>1000012796</v>
      </c>
    </row>
    <row r="213" spans="1:2" x14ac:dyDescent="0.35">
      <c r="A213" t="s">
        <v>493</v>
      </c>
      <c r="B213">
        <v>1000012796</v>
      </c>
    </row>
    <row r="214" spans="1:2" x14ac:dyDescent="0.35">
      <c r="A214" t="s">
        <v>316</v>
      </c>
      <c r="B214">
        <v>1000012797</v>
      </c>
    </row>
    <row r="215" spans="1:2" x14ac:dyDescent="0.35">
      <c r="A215" t="s">
        <v>494</v>
      </c>
      <c r="B215">
        <v>1000012797</v>
      </c>
    </row>
    <row r="216" spans="1:2" x14ac:dyDescent="0.35">
      <c r="A216" t="s">
        <v>318</v>
      </c>
      <c r="B216">
        <v>1000012798</v>
      </c>
    </row>
    <row r="217" spans="1:2" x14ac:dyDescent="0.35">
      <c r="A217" t="s">
        <v>495</v>
      </c>
      <c r="B217">
        <v>1000012798</v>
      </c>
    </row>
    <row r="218" spans="1:2" x14ac:dyDescent="0.35">
      <c r="A218">
        <v>12799</v>
      </c>
      <c r="B218">
        <v>1000012799</v>
      </c>
    </row>
    <row r="219" spans="1:2" x14ac:dyDescent="0.35">
      <c r="A219" t="s">
        <v>321</v>
      </c>
      <c r="B219">
        <v>1000012800</v>
      </c>
    </row>
    <row r="220" spans="1:2" x14ac:dyDescent="0.35">
      <c r="A220" t="s">
        <v>323</v>
      </c>
      <c r="B220">
        <v>1000012800</v>
      </c>
    </row>
    <row r="221" spans="1:2" x14ac:dyDescent="0.35">
      <c r="A221" t="s">
        <v>325</v>
      </c>
      <c r="B221">
        <v>1000012805</v>
      </c>
    </row>
    <row r="222" spans="1:2" x14ac:dyDescent="0.35">
      <c r="A222" t="s">
        <v>496</v>
      </c>
      <c r="B222">
        <v>1000012805</v>
      </c>
    </row>
    <row r="223" spans="1:2" x14ac:dyDescent="0.35">
      <c r="A223" t="s">
        <v>327</v>
      </c>
      <c r="B223">
        <v>1000012806</v>
      </c>
    </row>
    <row r="224" spans="1:2" x14ac:dyDescent="0.35">
      <c r="A224" t="s">
        <v>497</v>
      </c>
      <c r="B224">
        <v>1000012806</v>
      </c>
    </row>
    <row r="225" spans="1:2" x14ac:dyDescent="0.35">
      <c r="A225" t="s">
        <v>329</v>
      </c>
      <c r="B225">
        <v>1000012807</v>
      </c>
    </row>
    <row r="226" spans="1:2" x14ac:dyDescent="0.35">
      <c r="A226" t="s">
        <v>498</v>
      </c>
      <c r="B226">
        <v>1000012808</v>
      </c>
    </row>
    <row r="227" spans="1:2" x14ac:dyDescent="0.35">
      <c r="A227" t="s">
        <v>331</v>
      </c>
      <c r="B227">
        <v>1000012809</v>
      </c>
    </row>
    <row r="228" spans="1:2" x14ac:dyDescent="0.35">
      <c r="A228" t="s">
        <v>499</v>
      </c>
      <c r="B228">
        <v>1000012810</v>
      </c>
    </row>
    <row r="229" spans="1:2" x14ac:dyDescent="0.35">
      <c r="A229" t="s">
        <v>500</v>
      </c>
      <c r="B229">
        <v>1000012788</v>
      </c>
    </row>
    <row r="230" spans="1:2" x14ac:dyDescent="0.35">
      <c r="A230">
        <v>14648</v>
      </c>
      <c r="B230">
        <v>1000014648</v>
      </c>
    </row>
    <row r="231" spans="1:2" x14ac:dyDescent="0.35">
      <c r="A231">
        <v>16687</v>
      </c>
      <c r="B231">
        <v>1000016687</v>
      </c>
    </row>
    <row r="232" spans="1:2" x14ac:dyDescent="0.35">
      <c r="A232">
        <v>16689</v>
      </c>
      <c r="B232">
        <v>1000016689</v>
      </c>
    </row>
    <row r="233" spans="1:2" x14ac:dyDescent="0.35">
      <c r="A233">
        <v>16690</v>
      </c>
      <c r="B233">
        <v>1000016690</v>
      </c>
    </row>
    <row r="234" spans="1:2" x14ac:dyDescent="0.35">
      <c r="A234">
        <v>16692</v>
      </c>
      <c r="B234">
        <v>1000016692</v>
      </c>
    </row>
    <row r="235" spans="1:2" x14ac:dyDescent="0.35">
      <c r="A235">
        <v>16693</v>
      </c>
      <c r="B235">
        <v>1000016693</v>
      </c>
    </row>
    <row r="236" spans="1:2" x14ac:dyDescent="0.35">
      <c r="A236">
        <v>16694</v>
      </c>
      <c r="B236">
        <v>1000016694</v>
      </c>
    </row>
    <row r="237" spans="1:2" x14ac:dyDescent="0.35">
      <c r="A237">
        <v>16695</v>
      </c>
      <c r="B237">
        <v>1000016695</v>
      </c>
    </row>
    <row r="238" spans="1:2" x14ac:dyDescent="0.35">
      <c r="A238">
        <v>16700</v>
      </c>
      <c r="B238">
        <v>1000016700</v>
      </c>
    </row>
    <row r="239" spans="1:2" x14ac:dyDescent="0.35">
      <c r="A239">
        <v>16701</v>
      </c>
      <c r="B239">
        <v>1000016701</v>
      </c>
    </row>
    <row r="240" spans="1:2" x14ac:dyDescent="0.35">
      <c r="A240">
        <v>16702</v>
      </c>
      <c r="B240">
        <v>1000016702</v>
      </c>
    </row>
    <row r="241" spans="1:2" x14ac:dyDescent="0.35">
      <c r="A241">
        <v>16703</v>
      </c>
      <c r="B241">
        <v>1000016703</v>
      </c>
    </row>
    <row r="242" spans="1:2" x14ac:dyDescent="0.35">
      <c r="A242">
        <v>16704</v>
      </c>
      <c r="B242">
        <v>1000016704</v>
      </c>
    </row>
    <row r="243" spans="1:2" x14ac:dyDescent="0.35">
      <c r="A243">
        <v>16705</v>
      </c>
      <c r="B243">
        <v>1000016705</v>
      </c>
    </row>
    <row r="244" spans="1:2" x14ac:dyDescent="0.35">
      <c r="A244">
        <v>16707</v>
      </c>
      <c r="B244">
        <v>1000016707</v>
      </c>
    </row>
    <row r="245" spans="1:2" x14ac:dyDescent="0.35">
      <c r="A245">
        <v>16708</v>
      </c>
      <c r="B245">
        <v>1000016708</v>
      </c>
    </row>
    <row r="246" spans="1:2" x14ac:dyDescent="0.35">
      <c r="A246">
        <v>16709</v>
      </c>
      <c r="B246">
        <v>1000016709</v>
      </c>
    </row>
    <row r="247" spans="1:2" x14ac:dyDescent="0.35">
      <c r="A247">
        <v>16710</v>
      </c>
      <c r="B247">
        <v>1000016710</v>
      </c>
    </row>
    <row r="248" spans="1:2" x14ac:dyDescent="0.35">
      <c r="A248">
        <v>16712</v>
      </c>
      <c r="B248">
        <v>1000016712</v>
      </c>
    </row>
    <row r="249" spans="1:2" x14ac:dyDescent="0.35">
      <c r="A249">
        <v>17704</v>
      </c>
      <c r="B249">
        <v>1000017704</v>
      </c>
    </row>
    <row r="250" spans="1:2" x14ac:dyDescent="0.35">
      <c r="A250">
        <v>18490</v>
      </c>
      <c r="B250">
        <v>1000018490</v>
      </c>
    </row>
    <row r="251" spans="1:2" x14ac:dyDescent="0.35">
      <c r="A251">
        <v>18491</v>
      </c>
      <c r="B251">
        <v>1000018491</v>
      </c>
    </row>
    <row r="252" spans="1:2" x14ac:dyDescent="0.35">
      <c r="A252" t="s">
        <v>154</v>
      </c>
      <c r="B252">
        <v>1000012332</v>
      </c>
    </row>
    <row r="253" spans="1:2" x14ac:dyDescent="0.35">
      <c r="A253" t="s">
        <v>501</v>
      </c>
      <c r="B253">
        <v>1000012373</v>
      </c>
    </row>
    <row r="254" spans="1:2" x14ac:dyDescent="0.35">
      <c r="A254" t="s">
        <v>134</v>
      </c>
      <c r="B254">
        <v>1000011668</v>
      </c>
    </row>
    <row r="255" spans="1:2" x14ac:dyDescent="0.35">
      <c r="A255" t="s">
        <v>126</v>
      </c>
      <c r="B255">
        <v>1000012345</v>
      </c>
    </row>
    <row r="256" spans="1:2" x14ac:dyDescent="0.35">
      <c r="A256" t="s">
        <v>150</v>
      </c>
      <c r="B256">
        <v>1000012340</v>
      </c>
    </row>
    <row r="257" spans="1:2" x14ac:dyDescent="0.35">
      <c r="A257" t="s">
        <v>148</v>
      </c>
      <c r="B257">
        <v>1000015825</v>
      </c>
    </row>
    <row r="258" spans="1:2" x14ac:dyDescent="0.35">
      <c r="A258" t="s">
        <v>276</v>
      </c>
      <c r="B258">
        <v>1000018154</v>
      </c>
    </row>
    <row r="259" spans="1:2" x14ac:dyDescent="0.35">
      <c r="A259" t="s">
        <v>133</v>
      </c>
      <c r="B259">
        <v>1000012360</v>
      </c>
    </row>
    <row r="260" spans="1:2" x14ac:dyDescent="0.35">
      <c r="A260" t="s">
        <v>127</v>
      </c>
      <c r="B260">
        <v>1000012362</v>
      </c>
    </row>
    <row r="261" spans="1:2" x14ac:dyDescent="0.35">
      <c r="A261" t="s">
        <v>132</v>
      </c>
      <c r="B261">
        <v>1000012244</v>
      </c>
    </row>
    <row r="262" spans="1:2" x14ac:dyDescent="0.35">
      <c r="A262" t="s">
        <v>149</v>
      </c>
      <c r="B262">
        <v>1000003034</v>
      </c>
    </row>
    <row r="263" spans="1:2" x14ac:dyDescent="0.35">
      <c r="A263" t="s">
        <v>131</v>
      </c>
      <c r="B263">
        <v>1000012366</v>
      </c>
    </row>
    <row r="264" spans="1:2" x14ac:dyDescent="0.35">
      <c r="A264" t="s">
        <v>129</v>
      </c>
      <c r="B264">
        <v>1000012242</v>
      </c>
    </row>
    <row r="265" spans="1:2" x14ac:dyDescent="0.35">
      <c r="A265" t="s">
        <v>128</v>
      </c>
      <c r="B265">
        <v>1000012330</v>
      </c>
    </row>
    <row r="266" spans="1:2" x14ac:dyDescent="0.35">
      <c r="A266" t="s">
        <v>130</v>
      </c>
      <c r="B266">
        <v>1000012368</v>
      </c>
    </row>
    <row r="267" spans="1:2" x14ac:dyDescent="0.35">
      <c r="A267" t="s">
        <v>502</v>
      </c>
      <c r="B267">
        <v>1000012246</v>
      </c>
    </row>
    <row r="268" spans="1:2" x14ac:dyDescent="0.35">
      <c r="A268" t="s">
        <v>169</v>
      </c>
      <c r="B268">
        <v>1000008620</v>
      </c>
    </row>
    <row r="269" spans="1:2" x14ac:dyDescent="0.35">
      <c r="A269" t="s">
        <v>199</v>
      </c>
      <c r="B269">
        <v>1000009512</v>
      </c>
    </row>
    <row r="270" spans="1:2" x14ac:dyDescent="0.35">
      <c r="A270" t="s">
        <v>194</v>
      </c>
      <c r="B270">
        <v>1000017802</v>
      </c>
    </row>
    <row r="271" spans="1:2" x14ac:dyDescent="0.35">
      <c r="A271" t="s">
        <v>184</v>
      </c>
      <c r="B271">
        <v>1000017798</v>
      </c>
    </row>
    <row r="272" spans="1:2" x14ac:dyDescent="0.35">
      <c r="A272" t="s">
        <v>191</v>
      </c>
      <c r="B272">
        <v>1000017810</v>
      </c>
    </row>
    <row r="273" spans="1:2" x14ac:dyDescent="0.35">
      <c r="A273" t="s">
        <v>189</v>
      </c>
      <c r="B273">
        <v>1000017808</v>
      </c>
    </row>
    <row r="274" spans="1:2" x14ac:dyDescent="0.35">
      <c r="A274" t="s">
        <v>185</v>
      </c>
      <c r="B274">
        <v>1000017804</v>
      </c>
    </row>
    <row r="275" spans="1:2" x14ac:dyDescent="0.35">
      <c r="A275" t="s">
        <v>186</v>
      </c>
      <c r="B275">
        <v>1000017805</v>
      </c>
    </row>
    <row r="276" spans="1:2" x14ac:dyDescent="0.35">
      <c r="A276" t="s">
        <v>195</v>
      </c>
      <c r="B276">
        <v>1000014769</v>
      </c>
    </row>
    <row r="277" spans="1:2" x14ac:dyDescent="0.35">
      <c r="A277" t="s">
        <v>187</v>
      </c>
      <c r="B277">
        <v>1000017806</v>
      </c>
    </row>
    <row r="278" spans="1:2" x14ac:dyDescent="0.35">
      <c r="A278" t="s">
        <v>188</v>
      </c>
      <c r="B278">
        <v>1000017807</v>
      </c>
    </row>
    <row r="279" spans="1:2" x14ac:dyDescent="0.35">
      <c r="A279" t="s">
        <v>192</v>
      </c>
      <c r="B279">
        <v>1000017799</v>
      </c>
    </row>
    <row r="280" spans="1:2" x14ac:dyDescent="0.35">
      <c r="A280" t="s">
        <v>196</v>
      </c>
      <c r="B280">
        <v>1000017800</v>
      </c>
    </row>
    <row r="281" spans="1:2" x14ac:dyDescent="0.35">
      <c r="A281" t="s">
        <v>190</v>
      </c>
      <c r="B281">
        <v>1000017809</v>
      </c>
    </row>
    <row r="282" spans="1:2" x14ac:dyDescent="0.35">
      <c r="A282" t="s">
        <v>193</v>
      </c>
      <c r="B282">
        <v>1000017803</v>
      </c>
    </row>
    <row r="283" spans="1:2" x14ac:dyDescent="0.35">
      <c r="A283" t="s">
        <v>94</v>
      </c>
      <c r="B283">
        <v>1000007613</v>
      </c>
    </row>
    <row r="284" spans="1:2" x14ac:dyDescent="0.35">
      <c r="A284" t="s">
        <v>503</v>
      </c>
      <c r="B284" t="e">
        <v>#N/A</v>
      </c>
    </row>
    <row r="285" spans="1:2" x14ac:dyDescent="0.35">
      <c r="A285" t="s">
        <v>96</v>
      </c>
      <c r="B285">
        <v>1000007615</v>
      </c>
    </row>
    <row r="286" spans="1:2" x14ac:dyDescent="0.35">
      <c r="A286" t="s">
        <v>98</v>
      </c>
      <c r="B286">
        <v>1000007616</v>
      </c>
    </row>
    <row r="287" spans="1:2" x14ac:dyDescent="0.35">
      <c r="A287" t="s">
        <v>100</v>
      </c>
      <c r="B287" t="e">
        <v>#N/A</v>
      </c>
    </row>
    <row r="288" spans="1:2" x14ac:dyDescent="0.35">
      <c r="A288" t="s">
        <v>101</v>
      </c>
      <c r="B288">
        <v>1000007614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38"/>
  <sheetViews>
    <sheetView tabSelected="1" topLeftCell="A4" zoomScale="58" zoomScaleNormal="58" workbookViewId="0">
      <pane xSplit="4" ySplit="2" topLeftCell="I38" activePane="bottomRight" state="frozen"/>
      <selection activeCell="A4" sqref="A4"/>
      <selection pane="topRight" activeCell="D4" sqref="D4"/>
      <selection pane="bottomLeft" activeCell="A7" sqref="A7"/>
      <selection pane="bottomRight" activeCell="R46" sqref="R46"/>
    </sheetView>
  </sheetViews>
  <sheetFormatPr defaultColWidth="9.1796875" defaultRowHeight="15.5" outlineLevelRow="1" x14ac:dyDescent="0.35"/>
  <cols>
    <col min="1" max="1" width="1.453125" style="3" customWidth="1"/>
    <col min="2" max="2" width="14.54296875" style="38" hidden="1" customWidth="1"/>
    <col min="3" max="3" width="14.54296875" style="38" customWidth="1"/>
    <col min="4" max="4" width="39.54296875" style="3" customWidth="1"/>
    <col min="5" max="5" width="48.26953125" style="3" hidden="1" customWidth="1"/>
    <col min="6" max="6" width="52" style="3" hidden="1" customWidth="1"/>
    <col min="7" max="7" width="69" style="40" customWidth="1"/>
    <col min="8" max="8" width="14.54296875" style="3" customWidth="1"/>
    <col min="9" max="9" width="14.26953125" style="3" customWidth="1"/>
    <col min="10" max="10" width="14.7265625" style="3" customWidth="1"/>
    <col min="11" max="11" width="14.08984375" style="38" customWidth="1"/>
    <col min="12" max="12" width="9.54296875" style="3" customWidth="1"/>
    <col min="13" max="13" width="15.81640625" style="38" customWidth="1"/>
    <col min="14" max="14" width="12.54296875" style="38" hidden="1" customWidth="1"/>
    <col min="15" max="15" width="12.54296875" style="38" customWidth="1"/>
    <col min="16" max="16" width="19.54296875" style="43" customWidth="1"/>
    <col min="17" max="17" width="2.1796875" style="3" customWidth="1"/>
    <col min="18" max="18" width="10.1796875" style="3" customWidth="1"/>
    <col min="19" max="19" width="9.1796875" style="3"/>
    <col min="20" max="20" width="9.81640625" style="3" bestFit="1" customWidth="1"/>
    <col min="21" max="21" width="10" style="3" bestFit="1" customWidth="1"/>
    <col min="22" max="22" width="9.54296875" style="3" bestFit="1" customWidth="1"/>
    <col min="23" max="23" width="10.54296875" style="3" customWidth="1"/>
    <col min="24" max="24" width="22.453125" style="3" bestFit="1" customWidth="1"/>
    <col min="25" max="25" width="1.453125" style="3" customWidth="1"/>
    <col min="26" max="26" width="13.54296875" style="3" customWidth="1"/>
    <col min="27" max="27" width="10.453125" style="3" customWidth="1"/>
    <col min="28" max="28" width="12.54296875" style="3" customWidth="1"/>
    <col min="29" max="29" width="13.81640625" style="3" customWidth="1"/>
    <col min="30" max="30" width="17.54296875" style="3" customWidth="1"/>
    <col min="31" max="31" width="21.1796875" style="3" customWidth="1"/>
    <col min="32" max="32" width="2.453125" style="3" customWidth="1"/>
    <col min="33" max="16384" width="9.1796875" style="3"/>
  </cols>
  <sheetData>
    <row r="1" spans="1:33" x14ac:dyDescent="0.3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s="163" customFormat="1" ht="29.25" customHeight="1" x14ac:dyDescent="0.35">
      <c r="A2" s="4"/>
      <c r="B2" s="222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4"/>
      <c r="Q2" s="4"/>
      <c r="R2" s="225" t="s">
        <v>1</v>
      </c>
      <c r="S2" s="225"/>
      <c r="T2" s="225"/>
      <c r="U2" s="225"/>
      <c r="V2" s="225"/>
      <c r="W2" s="225"/>
      <c r="X2" s="225"/>
      <c r="Y2" s="4"/>
      <c r="Z2" s="226" t="s">
        <v>2</v>
      </c>
      <c r="AA2" s="227"/>
      <c r="AB2" s="227"/>
      <c r="AC2" s="227"/>
      <c r="AD2" s="227"/>
      <c r="AE2" s="227"/>
      <c r="AF2" s="4"/>
    </row>
    <row r="3" spans="1:33" s="164" customFormat="1" ht="9" customHeight="1" x14ac:dyDescent="0.35">
      <c r="A3" s="5"/>
      <c r="B3" s="5"/>
      <c r="C3" s="5"/>
      <c r="D3" s="6"/>
      <c r="E3" s="6"/>
      <c r="F3" s="6"/>
      <c r="G3" s="7"/>
      <c r="H3" s="5"/>
      <c r="I3" s="5"/>
      <c r="J3" s="5"/>
      <c r="K3" s="5"/>
      <c r="L3" s="5"/>
      <c r="M3" s="5"/>
      <c r="N3" s="8"/>
      <c r="O3" s="8"/>
      <c r="P3" s="9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s="165" customFormat="1" ht="50.25" customHeight="1" x14ac:dyDescent="0.35">
      <c r="A4" s="10"/>
      <c r="B4" s="11" t="s">
        <v>292</v>
      </c>
      <c r="C4" s="11" t="s">
        <v>293</v>
      </c>
      <c r="D4" s="11" t="s">
        <v>3</v>
      </c>
      <c r="E4" s="109"/>
      <c r="F4" s="109"/>
      <c r="G4" s="11" t="s">
        <v>4</v>
      </c>
      <c r="H4" s="228" t="s">
        <v>5</v>
      </c>
      <c r="I4" s="229"/>
      <c r="J4" s="229"/>
      <c r="K4" s="229"/>
      <c r="L4" s="230"/>
      <c r="M4" s="11" t="s">
        <v>6</v>
      </c>
      <c r="N4" s="11" t="s">
        <v>7</v>
      </c>
      <c r="O4" s="11" t="s">
        <v>278</v>
      </c>
      <c r="P4" s="12" t="s">
        <v>8</v>
      </c>
      <c r="Q4" s="4"/>
      <c r="R4" s="11" t="s">
        <v>9</v>
      </c>
      <c r="S4" s="11" t="s">
        <v>10</v>
      </c>
      <c r="T4" s="11" t="s">
        <v>11</v>
      </c>
      <c r="U4" s="11" t="s">
        <v>12</v>
      </c>
      <c r="V4" s="11" t="s">
        <v>13</v>
      </c>
      <c r="W4" s="11" t="s">
        <v>14</v>
      </c>
      <c r="X4" s="11" t="s">
        <v>15</v>
      </c>
      <c r="Y4" s="4"/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20</v>
      </c>
      <c r="AE4" s="11" t="s">
        <v>21</v>
      </c>
      <c r="AF4" s="4"/>
    </row>
    <row r="5" spans="1:33" s="163" customFormat="1" ht="54.75" customHeight="1" outlineLevel="1" x14ac:dyDescent="0.35">
      <c r="A5" s="4"/>
      <c r="B5" s="11" t="s">
        <v>290</v>
      </c>
      <c r="C5" s="11" t="s">
        <v>291</v>
      </c>
      <c r="D5" s="11" t="s">
        <v>751</v>
      </c>
      <c r="E5" s="109" t="s">
        <v>540</v>
      </c>
      <c r="F5" s="109" t="s">
        <v>103</v>
      </c>
      <c r="G5" s="11" t="s">
        <v>750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279</v>
      </c>
      <c r="P5" s="12" t="s">
        <v>29</v>
      </c>
      <c r="Q5" s="4"/>
      <c r="R5" s="11" t="s">
        <v>30</v>
      </c>
      <c r="S5" s="11" t="s">
        <v>26</v>
      </c>
      <c r="T5" s="11" t="s">
        <v>31</v>
      </c>
      <c r="U5" s="11" t="s">
        <v>32</v>
      </c>
      <c r="V5" s="11" t="s">
        <v>33</v>
      </c>
      <c r="W5" s="11" t="s">
        <v>34</v>
      </c>
      <c r="X5" s="11" t="s">
        <v>35</v>
      </c>
      <c r="Y5" s="4"/>
      <c r="Z5" s="11" t="s">
        <v>36</v>
      </c>
      <c r="AA5" s="11" t="s">
        <v>37</v>
      </c>
      <c r="AB5" s="11" t="s">
        <v>38</v>
      </c>
      <c r="AC5" s="11" t="s">
        <v>39</v>
      </c>
      <c r="AD5" s="11" t="s">
        <v>40</v>
      </c>
      <c r="AE5" s="11" t="s">
        <v>41</v>
      </c>
      <c r="AF5" s="4"/>
    </row>
    <row r="6" spans="1:33" ht="0.65" customHeight="1" outlineLevel="1" x14ac:dyDescent="0.35">
      <c r="A6" s="1"/>
      <c r="B6" s="44" t="s">
        <v>115</v>
      </c>
      <c r="C6" s="44"/>
      <c r="D6" s="45" t="s">
        <v>48</v>
      </c>
      <c r="E6" s="110"/>
      <c r="F6" s="110"/>
      <c r="G6" s="46" t="s">
        <v>49</v>
      </c>
      <c r="H6" s="47">
        <v>270</v>
      </c>
      <c r="I6" s="47">
        <v>31</v>
      </c>
      <c r="J6" s="47">
        <v>70</v>
      </c>
      <c r="K6" s="47">
        <v>500</v>
      </c>
      <c r="L6" s="47">
        <v>532</v>
      </c>
      <c r="M6" s="47">
        <v>25</v>
      </c>
      <c r="N6" s="47">
        <v>32</v>
      </c>
      <c r="O6" s="47"/>
      <c r="P6" s="48">
        <v>8076808150072</v>
      </c>
      <c r="Q6" s="5"/>
      <c r="R6" s="45">
        <v>12500</v>
      </c>
      <c r="S6" s="45">
        <v>13300</v>
      </c>
      <c r="T6" s="49">
        <f t="shared" ref="T6" si="0">(U6/100)*(V6/100)*(W6/100)</f>
        <v>16.719353999999999</v>
      </c>
      <c r="U6" s="45">
        <v>361</v>
      </c>
      <c r="V6" s="45">
        <v>279</v>
      </c>
      <c r="W6" s="45">
        <v>166</v>
      </c>
      <c r="X6" s="48">
        <v>8076809070652</v>
      </c>
      <c r="Y6" s="1"/>
      <c r="Z6" s="45">
        <v>56</v>
      </c>
      <c r="AA6" s="45">
        <v>14</v>
      </c>
      <c r="AB6" s="45">
        <v>4</v>
      </c>
      <c r="AC6" s="45">
        <f t="shared" ref="AC6" si="1">Z6*R6/1000</f>
        <v>700</v>
      </c>
      <c r="AD6" s="48">
        <f t="shared" ref="AD6" si="2">Z6*S6/1000+25</f>
        <v>769.8</v>
      </c>
      <c r="AE6" s="45">
        <f t="shared" ref="AE6" si="3">AB6*V6+145</f>
        <v>1261</v>
      </c>
      <c r="AF6" s="1"/>
    </row>
    <row r="7" spans="1:33" ht="18" customHeight="1" x14ac:dyDescent="0.35">
      <c r="A7" s="1"/>
      <c r="B7" s="221" t="s">
        <v>93</v>
      </c>
      <c r="C7" s="221"/>
      <c r="D7" s="221"/>
      <c r="E7" s="111"/>
      <c r="F7" s="111"/>
      <c r="G7" s="2"/>
      <c r="H7" s="1"/>
      <c r="I7" s="1"/>
      <c r="J7" s="1"/>
      <c r="K7" s="36"/>
      <c r="L7" s="1"/>
      <c r="M7" s="36"/>
      <c r="N7" s="36"/>
      <c r="O7" s="36"/>
      <c r="P7" s="37"/>
      <c r="Q7" s="36"/>
      <c r="R7" s="36"/>
      <c r="S7" s="69"/>
      <c r="T7" s="70"/>
      <c r="U7" s="69"/>
      <c r="V7" s="36"/>
      <c r="W7" s="36"/>
      <c r="X7" s="36"/>
      <c r="Y7" s="36"/>
      <c r="Z7" s="36"/>
      <c r="AA7" s="36"/>
      <c r="AB7" s="36"/>
      <c r="AC7" s="71"/>
      <c r="AD7" s="72"/>
      <c r="AE7" s="71"/>
      <c r="AF7" s="36"/>
    </row>
    <row r="8" spans="1:33" ht="28.5" customHeight="1" x14ac:dyDescent="0.35">
      <c r="A8" s="1"/>
      <c r="B8" s="62" t="s">
        <v>94</v>
      </c>
      <c r="C8" s="62">
        <v>1000007613</v>
      </c>
      <c r="D8" s="94" t="s">
        <v>95</v>
      </c>
      <c r="E8" s="95" t="s">
        <v>541</v>
      </c>
      <c r="F8" s="118">
        <f>LEN(E8)</f>
        <v>32</v>
      </c>
      <c r="G8" s="95" t="s">
        <v>360</v>
      </c>
      <c r="H8" s="62">
        <v>120</v>
      </c>
      <c r="I8" s="62">
        <v>115</v>
      </c>
      <c r="J8" s="62">
        <v>142</v>
      </c>
      <c r="K8" s="62">
        <v>470</v>
      </c>
      <c r="L8" s="62">
        <v>476</v>
      </c>
      <c r="M8" s="62">
        <v>10</v>
      </c>
      <c r="N8" s="62"/>
      <c r="O8" s="62">
        <v>90</v>
      </c>
      <c r="P8" s="96">
        <v>4605829006040</v>
      </c>
      <c r="Q8" s="36"/>
      <c r="R8" s="97">
        <v>4700</v>
      </c>
      <c r="S8" s="98">
        <v>5170</v>
      </c>
      <c r="T8" s="99">
        <f>(U8/100)*(V8/100)*(W8/100)</f>
        <v>26.233536000000001</v>
      </c>
      <c r="U8" s="98">
        <v>596</v>
      </c>
      <c r="V8" s="192">
        <v>168</v>
      </c>
      <c r="W8" s="97">
        <v>262</v>
      </c>
      <c r="X8" s="150" t="s">
        <v>670</v>
      </c>
      <c r="Y8" s="36"/>
      <c r="Z8" s="97">
        <v>72</v>
      </c>
      <c r="AA8" s="97">
        <v>6</v>
      </c>
      <c r="AB8" s="97">
        <v>12</v>
      </c>
      <c r="AC8" s="103">
        <f>Z8*R8/1000</f>
        <v>338.4</v>
      </c>
      <c r="AD8" s="104">
        <f>Z8*S8/1000+25</f>
        <v>397.24</v>
      </c>
      <c r="AE8" s="103">
        <f>AB8*V8+145</f>
        <v>2161</v>
      </c>
      <c r="AF8" s="36"/>
      <c r="AG8" s="3">
        <f>AA8*M8</f>
        <v>60</v>
      </c>
    </row>
    <row r="9" spans="1:33" ht="24.75" hidden="1" customHeight="1" x14ac:dyDescent="0.35">
      <c r="A9" s="1"/>
      <c r="B9" s="62" t="s">
        <v>96</v>
      </c>
      <c r="C9" s="62">
        <v>1000007615</v>
      </c>
      <c r="D9" s="94" t="s">
        <v>97</v>
      </c>
      <c r="E9" s="95" t="s">
        <v>542</v>
      </c>
      <c r="F9" s="118">
        <f t="shared" ref="F9:F109" si="4">LEN(E9)</f>
        <v>38</v>
      </c>
      <c r="G9" s="95" t="s">
        <v>361</v>
      </c>
      <c r="H9" s="62">
        <v>120</v>
      </c>
      <c r="I9" s="62">
        <v>115</v>
      </c>
      <c r="J9" s="62">
        <v>142</v>
      </c>
      <c r="K9" s="62">
        <v>470</v>
      </c>
      <c r="L9" s="62">
        <v>476</v>
      </c>
      <c r="M9" s="62">
        <v>10</v>
      </c>
      <c r="N9" s="73">
        <v>3</v>
      </c>
      <c r="O9" s="73"/>
      <c r="P9" s="96">
        <v>4605829006231</v>
      </c>
      <c r="Q9" s="36"/>
      <c r="R9" s="97">
        <v>4700</v>
      </c>
      <c r="S9" s="97">
        <v>5170</v>
      </c>
      <c r="T9" s="100">
        <f>(U9/100)*(V9/100)*(W9/100)</f>
        <v>26.233536000000001</v>
      </c>
      <c r="U9" s="98">
        <v>596</v>
      </c>
      <c r="V9" s="192">
        <v>168</v>
      </c>
      <c r="W9" s="97">
        <v>262</v>
      </c>
      <c r="X9" s="96">
        <v>4605829009157</v>
      </c>
      <c r="Y9" s="36"/>
      <c r="Z9" s="97">
        <v>72</v>
      </c>
      <c r="AA9" s="97">
        <v>6</v>
      </c>
      <c r="AB9" s="97">
        <v>12</v>
      </c>
      <c r="AC9" s="94">
        <f>Z9*R9/1000</f>
        <v>338.4</v>
      </c>
      <c r="AD9" s="104">
        <f>Z9*S9/1000+25</f>
        <v>397.24</v>
      </c>
      <c r="AE9" s="94">
        <f>AB9*V9+145</f>
        <v>2161</v>
      </c>
      <c r="AF9" s="36"/>
      <c r="AG9" s="3">
        <f t="shared" ref="AG9:AG103" si="5">AA9*M9</f>
        <v>60</v>
      </c>
    </row>
    <row r="10" spans="1:33" ht="30" hidden="1" customHeight="1" x14ac:dyDescent="0.35">
      <c r="A10" s="1"/>
      <c r="B10" s="62" t="s">
        <v>98</v>
      </c>
      <c r="C10" s="62">
        <v>1000007616</v>
      </c>
      <c r="D10" s="94" t="s">
        <v>99</v>
      </c>
      <c r="E10" s="95" t="s">
        <v>629</v>
      </c>
      <c r="F10" s="118">
        <f t="shared" si="4"/>
        <v>29</v>
      </c>
      <c r="G10" s="95" t="s">
        <v>362</v>
      </c>
      <c r="H10" s="62">
        <v>120</v>
      </c>
      <c r="I10" s="62">
        <v>115</v>
      </c>
      <c r="J10" s="62">
        <v>142</v>
      </c>
      <c r="K10" s="62">
        <v>470</v>
      </c>
      <c r="L10" s="62">
        <v>476</v>
      </c>
      <c r="M10" s="62">
        <v>10</v>
      </c>
      <c r="N10" s="62">
        <v>2</v>
      </c>
      <c r="O10" s="62"/>
      <c r="P10" s="96">
        <v>4605829006477</v>
      </c>
      <c r="Q10" s="36"/>
      <c r="R10" s="97">
        <v>4700</v>
      </c>
      <c r="S10" s="97">
        <v>5170</v>
      </c>
      <c r="T10" s="100">
        <f>(U10/100)*(V10/100)*(W10/100)</f>
        <v>26.233536000000001</v>
      </c>
      <c r="U10" s="98">
        <v>596</v>
      </c>
      <c r="V10" s="192">
        <v>168</v>
      </c>
      <c r="W10" s="97">
        <v>262</v>
      </c>
      <c r="X10" s="96">
        <v>4605829009126</v>
      </c>
      <c r="Y10" s="36"/>
      <c r="Z10" s="97">
        <v>72</v>
      </c>
      <c r="AA10" s="97">
        <v>6</v>
      </c>
      <c r="AB10" s="97">
        <v>12</v>
      </c>
      <c r="AC10" s="94">
        <f>Z10*R10/1000</f>
        <v>338.4</v>
      </c>
      <c r="AD10" s="104">
        <f>Z10*S10/1000+25</f>
        <v>397.24</v>
      </c>
      <c r="AE10" s="94">
        <f>AB10*V10+145</f>
        <v>2161</v>
      </c>
      <c r="AF10" s="36"/>
      <c r="AG10" s="3">
        <f t="shared" si="5"/>
        <v>60</v>
      </c>
    </row>
    <row r="11" spans="1:33" ht="21.65" customHeight="1" x14ac:dyDescent="0.35">
      <c r="A11" s="1"/>
      <c r="B11" s="62" t="s">
        <v>101</v>
      </c>
      <c r="C11" s="62">
        <v>1000007614</v>
      </c>
      <c r="D11" s="94" t="s">
        <v>102</v>
      </c>
      <c r="E11" s="95" t="s">
        <v>543</v>
      </c>
      <c r="F11" s="118">
        <f t="shared" si="4"/>
        <v>33</v>
      </c>
      <c r="G11" s="95" t="s">
        <v>363</v>
      </c>
      <c r="H11" s="62">
        <v>120</v>
      </c>
      <c r="I11" s="62">
        <v>115</v>
      </c>
      <c r="J11" s="62">
        <v>142</v>
      </c>
      <c r="K11" s="62">
        <v>515</v>
      </c>
      <c r="L11" s="62">
        <v>521</v>
      </c>
      <c r="M11" s="62">
        <v>10</v>
      </c>
      <c r="N11" s="73"/>
      <c r="O11" s="62">
        <v>90</v>
      </c>
      <c r="P11" s="96">
        <v>4605829006064</v>
      </c>
      <c r="Q11" s="36"/>
      <c r="R11" s="97">
        <v>5150</v>
      </c>
      <c r="S11" s="101">
        <v>5620</v>
      </c>
      <c r="T11" s="102">
        <f>(U11/100)*(V11/100)*(W11/100)</f>
        <v>26.233536000000001</v>
      </c>
      <c r="U11" s="98">
        <v>596</v>
      </c>
      <c r="V11" s="192">
        <v>168</v>
      </c>
      <c r="W11" s="97">
        <v>262</v>
      </c>
      <c r="X11" s="150" t="s">
        <v>671</v>
      </c>
      <c r="Y11" s="36"/>
      <c r="Z11" s="97">
        <v>72</v>
      </c>
      <c r="AA11" s="97">
        <v>6</v>
      </c>
      <c r="AB11" s="97">
        <v>12</v>
      </c>
      <c r="AC11" s="105">
        <f>Z11*R11/1000</f>
        <v>370.8</v>
      </c>
      <c r="AD11" s="104">
        <f>Z11*S11/1000+25</f>
        <v>429.64</v>
      </c>
      <c r="AE11" s="105">
        <f>AB11*V11+145</f>
        <v>2161</v>
      </c>
      <c r="AF11" s="36"/>
      <c r="AG11" s="3">
        <f t="shared" si="5"/>
        <v>60</v>
      </c>
    </row>
    <row r="12" spans="1:33" s="166" customFormat="1" ht="18" customHeight="1" x14ac:dyDescent="0.35">
      <c r="A12" s="13"/>
      <c r="B12" s="221" t="s">
        <v>42</v>
      </c>
      <c r="C12" s="221"/>
      <c r="D12" s="221"/>
      <c r="E12" s="111"/>
      <c r="F12" s="111"/>
      <c r="G12" s="14"/>
      <c r="H12" s="13"/>
      <c r="I12" s="13"/>
      <c r="J12" s="13"/>
      <c r="K12" s="13"/>
      <c r="L12" s="13"/>
      <c r="M12" s="13"/>
      <c r="N12" s="15"/>
      <c r="O12" s="15"/>
      <c r="P12" s="16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3">
        <f t="shared" si="5"/>
        <v>0</v>
      </c>
    </row>
    <row r="13" spans="1:33" ht="18" customHeight="1" outlineLevel="1" x14ac:dyDescent="0.35">
      <c r="A13" s="1"/>
      <c r="B13" s="44">
        <v>14648</v>
      </c>
      <c r="C13" s="44">
        <v>1000014648</v>
      </c>
      <c r="D13" s="45" t="s">
        <v>44</v>
      </c>
      <c r="E13" s="110" t="s">
        <v>546</v>
      </c>
      <c r="F13" s="110">
        <f t="shared" si="4"/>
        <v>31</v>
      </c>
      <c r="G13" s="95" t="s">
        <v>333</v>
      </c>
      <c r="H13" s="62">
        <v>270</v>
      </c>
      <c r="I13" s="62">
        <v>31</v>
      </c>
      <c r="J13" s="62">
        <v>70</v>
      </c>
      <c r="K13" s="61">
        <v>400</v>
      </c>
      <c r="L13" s="62">
        <v>415</v>
      </c>
      <c r="M13" s="47">
        <v>24</v>
      </c>
      <c r="N13" s="47"/>
      <c r="O13" s="47">
        <v>960</v>
      </c>
      <c r="P13" s="48">
        <v>8076809572064</v>
      </c>
      <c r="Q13" s="5"/>
      <c r="R13" s="45">
        <f>K13*M13</f>
        <v>9600</v>
      </c>
      <c r="S13" s="45">
        <v>10170</v>
      </c>
      <c r="T13" s="49">
        <f>(U13/100)*(V13/100)*(W13/100)</f>
        <v>16.740000000000002</v>
      </c>
      <c r="U13" s="45">
        <v>300</v>
      </c>
      <c r="V13" s="45">
        <v>279</v>
      </c>
      <c r="W13" s="45">
        <v>200</v>
      </c>
      <c r="X13" s="86" t="s">
        <v>214</v>
      </c>
      <c r="Y13" s="1"/>
      <c r="Z13" s="45">
        <f>AA13*AB13</f>
        <v>64</v>
      </c>
      <c r="AA13" s="45">
        <v>16</v>
      </c>
      <c r="AB13" s="45">
        <v>4</v>
      </c>
      <c r="AC13" s="48">
        <f>Z13*R13/1000</f>
        <v>614.4</v>
      </c>
      <c r="AD13" s="50">
        <f>Z13*S13/1000+25</f>
        <v>675.88</v>
      </c>
      <c r="AE13" s="45">
        <f>AB13*V13+145</f>
        <v>1261</v>
      </c>
      <c r="AF13" s="1"/>
      <c r="AG13" s="3">
        <f t="shared" si="5"/>
        <v>384</v>
      </c>
    </row>
    <row r="14" spans="1:33" ht="18" customHeight="1" outlineLevel="1" x14ac:dyDescent="0.35">
      <c r="A14" s="1"/>
      <c r="B14" s="44">
        <v>12807</v>
      </c>
      <c r="C14" s="44">
        <v>1000012807</v>
      </c>
      <c r="D14" s="45" t="s">
        <v>168</v>
      </c>
      <c r="E14" s="110" t="s">
        <v>547</v>
      </c>
      <c r="F14" s="110">
        <f t="shared" si="4"/>
        <v>33</v>
      </c>
      <c r="G14" s="95" t="s">
        <v>330</v>
      </c>
      <c r="H14" s="62">
        <v>270</v>
      </c>
      <c r="I14" s="62">
        <v>60</v>
      </c>
      <c r="J14" s="62">
        <v>70</v>
      </c>
      <c r="K14" s="61">
        <v>1000</v>
      </c>
      <c r="L14" s="62">
        <v>1024</v>
      </c>
      <c r="M14" s="47">
        <v>12</v>
      </c>
      <c r="N14" s="47"/>
      <c r="O14" s="47">
        <v>960</v>
      </c>
      <c r="P14" s="48">
        <v>8076800105056</v>
      </c>
      <c r="Q14" s="5"/>
      <c r="R14" s="45">
        <f>M14*K14</f>
        <v>12000</v>
      </c>
      <c r="S14" s="45">
        <v>12490</v>
      </c>
      <c r="T14" s="49">
        <f t="shared" ref="T14:T62" si="6">(U14/100)*(V14/100)*(W14/100)</f>
        <v>16.740000000000002</v>
      </c>
      <c r="U14" s="45">
        <v>300</v>
      </c>
      <c r="V14" s="45">
        <v>279</v>
      </c>
      <c r="W14" s="45">
        <v>200</v>
      </c>
      <c r="X14" s="86" t="s">
        <v>215</v>
      </c>
      <c r="Y14" s="1"/>
      <c r="Z14" s="45">
        <v>64</v>
      </c>
      <c r="AA14" s="45">
        <v>16</v>
      </c>
      <c r="AB14" s="45">
        <v>4</v>
      </c>
      <c r="AC14" s="48">
        <f t="shared" ref="AC14:AC62" si="7">Z14*R14/1000</f>
        <v>768</v>
      </c>
      <c r="AD14" s="50">
        <f t="shared" ref="AD14:AD30" si="8">Z14*S14/1000+25</f>
        <v>824.36</v>
      </c>
      <c r="AE14" s="45">
        <f t="shared" ref="AE14:AE56" si="9">AB14*V14+145</f>
        <v>1261</v>
      </c>
      <c r="AF14" s="1"/>
      <c r="AG14" s="3">
        <f t="shared" si="5"/>
        <v>192</v>
      </c>
    </row>
    <row r="15" spans="1:33" ht="18" customHeight="1" outlineLevel="1" x14ac:dyDescent="0.35">
      <c r="A15" s="1"/>
      <c r="B15" s="215"/>
      <c r="C15" s="175">
        <v>1000023940</v>
      </c>
      <c r="D15" s="177" t="s">
        <v>45</v>
      </c>
      <c r="E15" s="177" t="s">
        <v>549</v>
      </c>
      <c r="F15" s="177">
        <f t="shared" si="4"/>
        <v>33</v>
      </c>
      <c r="G15" s="217" t="s">
        <v>765</v>
      </c>
      <c r="H15" s="179">
        <v>270</v>
      </c>
      <c r="I15" s="179">
        <v>60</v>
      </c>
      <c r="J15" s="179">
        <v>70</v>
      </c>
      <c r="K15" s="180">
        <v>850</v>
      </c>
      <c r="L15" s="179">
        <v>874</v>
      </c>
      <c r="M15" s="181">
        <v>12</v>
      </c>
      <c r="N15" s="181"/>
      <c r="O15" s="181">
        <v>960</v>
      </c>
      <c r="P15" s="182">
        <v>8076809585736</v>
      </c>
      <c r="Q15" s="155"/>
      <c r="R15" s="177">
        <v>10200</v>
      </c>
      <c r="S15" s="177">
        <v>10720</v>
      </c>
      <c r="T15" s="183">
        <v>16.739999999999998</v>
      </c>
      <c r="U15" s="177">
        <v>300</v>
      </c>
      <c r="V15" s="177">
        <v>279</v>
      </c>
      <c r="W15" s="177">
        <v>200</v>
      </c>
      <c r="X15" s="216" t="s">
        <v>766</v>
      </c>
      <c r="Y15" s="154"/>
      <c r="Z15" s="177">
        <v>64</v>
      </c>
      <c r="AA15" s="177">
        <v>16</v>
      </c>
      <c r="AB15" s="177">
        <v>4</v>
      </c>
      <c r="AC15" s="182">
        <f t="shared" si="7"/>
        <v>652.79999999999995</v>
      </c>
      <c r="AD15" s="184">
        <f t="shared" si="8"/>
        <v>711.08</v>
      </c>
      <c r="AE15" s="177">
        <v>1261</v>
      </c>
      <c r="AF15" s="1"/>
    </row>
    <row r="16" spans="1:33" ht="18" customHeight="1" outlineLevel="1" x14ac:dyDescent="0.35">
      <c r="A16" s="1"/>
      <c r="B16" s="215"/>
      <c r="C16" s="175">
        <v>1000023894</v>
      </c>
      <c r="D16" s="177" t="s">
        <v>168</v>
      </c>
      <c r="E16" s="177" t="s">
        <v>547</v>
      </c>
      <c r="F16" s="177">
        <f t="shared" si="4"/>
        <v>33</v>
      </c>
      <c r="G16" s="217" t="s">
        <v>767</v>
      </c>
      <c r="H16" s="179">
        <v>270</v>
      </c>
      <c r="I16" s="179">
        <v>60</v>
      </c>
      <c r="J16" s="179">
        <v>70</v>
      </c>
      <c r="K16" s="180">
        <v>850</v>
      </c>
      <c r="L16" s="179">
        <v>874</v>
      </c>
      <c r="M16" s="181">
        <v>12</v>
      </c>
      <c r="N16" s="181"/>
      <c r="O16" s="181">
        <v>960</v>
      </c>
      <c r="P16" s="182">
        <v>8076809585668</v>
      </c>
      <c r="Q16" s="155"/>
      <c r="R16" s="177">
        <v>10200</v>
      </c>
      <c r="S16" s="177">
        <v>10720</v>
      </c>
      <c r="T16" s="183">
        <v>16.739999999999998</v>
      </c>
      <c r="U16" s="177">
        <v>300</v>
      </c>
      <c r="V16" s="177">
        <v>279</v>
      </c>
      <c r="W16" s="177">
        <v>200</v>
      </c>
      <c r="X16" s="216" t="s">
        <v>768</v>
      </c>
      <c r="Y16" s="154"/>
      <c r="Z16" s="177">
        <v>64</v>
      </c>
      <c r="AA16" s="177">
        <v>16</v>
      </c>
      <c r="AB16" s="177">
        <v>4</v>
      </c>
      <c r="AC16" s="182">
        <f t="shared" si="7"/>
        <v>652.79999999999995</v>
      </c>
      <c r="AD16" s="184">
        <f t="shared" si="8"/>
        <v>711.08</v>
      </c>
      <c r="AE16" s="177">
        <v>1261</v>
      </c>
      <c r="AF16" s="1"/>
    </row>
    <row r="17" spans="1:33" ht="18" customHeight="1" outlineLevel="1" x14ac:dyDescent="0.35">
      <c r="A17" s="1"/>
      <c r="B17" s="44">
        <v>16707</v>
      </c>
      <c r="C17" s="44">
        <v>1000016707</v>
      </c>
      <c r="D17" s="45" t="s">
        <v>43</v>
      </c>
      <c r="E17" s="110" t="s">
        <v>548</v>
      </c>
      <c r="F17" s="110">
        <f t="shared" si="4"/>
        <v>32</v>
      </c>
      <c r="G17" s="95" t="s">
        <v>347</v>
      </c>
      <c r="H17" s="62">
        <v>270</v>
      </c>
      <c r="I17" s="62">
        <v>31</v>
      </c>
      <c r="J17" s="62">
        <v>70</v>
      </c>
      <c r="K17" s="61">
        <v>450</v>
      </c>
      <c r="L17" s="62">
        <v>465</v>
      </c>
      <c r="M17" s="47">
        <v>24</v>
      </c>
      <c r="N17" s="47"/>
      <c r="O17" s="47">
        <v>960</v>
      </c>
      <c r="P17" s="48">
        <v>8076809576093</v>
      </c>
      <c r="Q17" s="5"/>
      <c r="R17" s="45">
        <f>M17*K17</f>
        <v>10800</v>
      </c>
      <c r="S17" s="45">
        <f t="shared" ref="S17:S30" si="10">12570-(24*50)</f>
        <v>11370</v>
      </c>
      <c r="T17" s="49">
        <f>(U17/100)*(V17/100)*(W17/100)</f>
        <v>16.740000000000002</v>
      </c>
      <c r="U17" s="45">
        <v>300</v>
      </c>
      <c r="V17" s="45">
        <v>279</v>
      </c>
      <c r="W17" s="45">
        <v>200</v>
      </c>
      <c r="X17" s="86" t="s">
        <v>216</v>
      </c>
      <c r="Y17" s="1"/>
      <c r="Z17" s="45">
        <v>64</v>
      </c>
      <c r="AA17" s="45">
        <v>16</v>
      </c>
      <c r="AB17" s="45">
        <v>4</v>
      </c>
      <c r="AC17" s="48">
        <f t="shared" si="7"/>
        <v>691.2</v>
      </c>
      <c r="AD17" s="50">
        <f t="shared" si="8"/>
        <v>752.68</v>
      </c>
      <c r="AE17" s="45">
        <f>AB17*V17+145</f>
        <v>1261</v>
      </c>
      <c r="AF17" s="1"/>
      <c r="AG17" s="3">
        <f t="shared" si="5"/>
        <v>384</v>
      </c>
    </row>
    <row r="18" spans="1:33" s="168" customFormat="1" ht="18" customHeight="1" outlineLevel="1" x14ac:dyDescent="0.35">
      <c r="A18" s="154"/>
      <c r="B18" s="187">
        <v>16707</v>
      </c>
      <c r="C18" s="187">
        <v>1000023462</v>
      </c>
      <c r="D18" s="176" t="s">
        <v>729</v>
      </c>
      <c r="E18" s="177" t="s">
        <v>548</v>
      </c>
      <c r="F18" s="177">
        <f t="shared" ref="F18" si="11">LEN(E18)</f>
        <v>32</v>
      </c>
      <c r="G18" s="95" t="s">
        <v>347</v>
      </c>
      <c r="H18" s="62">
        <v>270</v>
      </c>
      <c r="I18" s="62">
        <v>31</v>
      </c>
      <c r="J18" s="62">
        <v>70</v>
      </c>
      <c r="K18" s="61">
        <v>450</v>
      </c>
      <c r="L18" s="62">
        <v>465</v>
      </c>
      <c r="M18" s="47">
        <v>24</v>
      </c>
      <c r="N18" s="47"/>
      <c r="O18" s="47">
        <v>960</v>
      </c>
      <c r="P18" s="48">
        <v>8076809576093</v>
      </c>
      <c r="Q18" s="4"/>
      <c r="R18" s="45">
        <f>M18*K18</f>
        <v>10800</v>
      </c>
      <c r="S18" s="45">
        <f t="shared" si="10"/>
        <v>11370</v>
      </c>
      <c r="T18" s="49">
        <f>(U18/100)*(V18/100)*(W18/100)</f>
        <v>16.740000000000002</v>
      </c>
      <c r="U18" s="45">
        <v>300</v>
      </c>
      <c r="V18" s="45">
        <v>279</v>
      </c>
      <c r="W18" s="45">
        <v>200</v>
      </c>
      <c r="X18" s="191" t="s">
        <v>732</v>
      </c>
      <c r="Y18" s="1"/>
      <c r="Z18" s="45">
        <v>64</v>
      </c>
      <c r="AA18" s="45">
        <v>16</v>
      </c>
      <c r="AB18" s="45">
        <v>4</v>
      </c>
      <c r="AC18" s="48">
        <f t="shared" ref="AC18" si="12">Z18*R18/1000</f>
        <v>691.2</v>
      </c>
      <c r="AD18" s="50">
        <f t="shared" ref="AD18" si="13">Z18*S18/1000+25</f>
        <v>752.68</v>
      </c>
      <c r="AE18" s="45">
        <f>AB18*V18+145</f>
        <v>1261</v>
      </c>
      <c r="AF18" s="1"/>
      <c r="AG18" s="3">
        <f t="shared" ref="AG18" si="14">AA18*M18</f>
        <v>384</v>
      </c>
    </row>
    <row r="19" spans="1:33" s="214" customFormat="1" ht="18" customHeight="1" outlineLevel="1" x14ac:dyDescent="0.35">
      <c r="A19" s="202"/>
      <c r="B19" s="203">
        <v>16707</v>
      </c>
      <c r="C19" s="199">
        <v>1000023439</v>
      </c>
      <c r="D19" s="200" t="s">
        <v>741</v>
      </c>
      <c r="E19" s="205" t="s">
        <v>548</v>
      </c>
      <c r="F19" s="205">
        <f t="shared" ref="F19" si="15">LEN(E19)</f>
        <v>32</v>
      </c>
      <c r="G19" s="206" t="s">
        <v>347</v>
      </c>
      <c r="H19" s="207">
        <v>270</v>
      </c>
      <c r="I19" s="207">
        <v>31</v>
      </c>
      <c r="J19" s="207">
        <v>70</v>
      </c>
      <c r="K19" s="208">
        <v>450</v>
      </c>
      <c r="L19" s="207">
        <v>465</v>
      </c>
      <c r="M19" s="209">
        <v>24</v>
      </c>
      <c r="N19" s="209"/>
      <c r="O19" s="209">
        <v>960</v>
      </c>
      <c r="P19" s="210">
        <v>8076809576093</v>
      </c>
      <c r="Q19" s="211"/>
      <c r="R19" s="204">
        <f>M19*K19</f>
        <v>10800</v>
      </c>
      <c r="S19" s="204">
        <f t="shared" si="10"/>
        <v>11370</v>
      </c>
      <c r="T19" s="212">
        <f>(U19/100)*(V19/100)*(W19/100)</f>
        <v>16.740000000000002</v>
      </c>
      <c r="U19" s="204">
        <v>300</v>
      </c>
      <c r="V19" s="204">
        <v>279</v>
      </c>
      <c r="W19" s="204">
        <v>200</v>
      </c>
      <c r="X19" s="201" t="s">
        <v>742</v>
      </c>
      <c r="Y19" s="202"/>
      <c r="Z19" s="204">
        <v>64</v>
      </c>
      <c r="AA19" s="204">
        <v>16</v>
      </c>
      <c r="AB19" s="204">
        <v>4</v>
      </c>
      <c r="AC19" s="210">
        <f t="shared" ref="AC19" si="16">Z19*R19/1000</f>
        <v>691.2</v>
      </c>
      <c r="AD19" s="213">
        <f t="shared" ref="AD19" si="17">Z19*S19/1000+25</f>
        <v>752.68</v>
      </c>
      <c r="AE19" s="204">
        <f>AB19*V19+145</f>
        <v>1261</v>
      </c>
      <c r="AF19" s="202"/>
      <c r="AG19" s="214">
        <f t="shared" ref="AG19" si="18">AA19*M19</f>
        <v>384</v>
      </c>
    </row>
    <row r="20" spans="1:33" ht="18" customHeight="1" outlineLevel="1" x14ac:dyDescent="0.35">
      <c r="A20" s="1"/>
      <c r="B20" s="44">
        <v>16689</v>
      </c>
      <c r="C20" s="44">
        <v>1000016689</v>
      </c>
      <c r="D20" s="45" t="s">
        <v>45</v>
      </c>
      <c r="E20" s="110" t="s">
        <v>549</v>
      </c>
      <c r="F20" s="110">
        <f t="shared" si="4"/>
        <v>33</v>
      </c>
      <c r="G20" s="95" t="s">
        <v>335</v>
      </c>
      <c r="H20" s="62">
        <v>270</v>
      </c>
      <c r="I20" s="62">
        <v>31</v>
      </c>
      <c r="J20" s="62">
        <v>70</v>
      </c>
      <c r="K20" s="61">
        <v>450</v>
      </c>
      <c r="L20" s="62">
        <v>465</v>
      </c>
      <c r="M20" s="47">
        <v>24</v>
      </c>
      <c r="N20" s="47"/>
      <c r="O20" s="47">
        <v>960</v>
      </c>
      <c r="P20" s="48">
        <v>8076809575959</v>
      </c>
      <c r="Q20" s="4"/>
      <c r="R20" s="45">
        <f t="shared" ref="R20:R30" si="19">M20*K20</f>
        <v>10800</v>
      </c>
      <c r="S20" s="45">
        <f t="shared" si="10"/>
        <v>11370</v>
      </c>
      <c r="T20" s="49">
        <f t="shared" si="6"/>
        <v>16.740000000000002</v>
      </c>
      <c r="U20" s="45">
        <v>300</v>
      </c>
      <c r="V20" s="45">
        <v>279</v>
      </c>
      <c r="W20" s="45">
        <v>200</v>
      </c>
      <c r="X20" s="86" t="s">
        <v>217</v>
      </c>
      <c r="Y20" s="1"/>
      <c r="Z20" s="45">
        <v>64</v>
      </c>
      <c r="AA20" s="45">
        <v>16</v>
      </c>
      <c r="AB20" s="45">
        <v>4</v>
      </c>
      <c r="AC20" s="48">
        <f t="shared" si="7"/>
        <v>691.2</v>
      </c>
      <c r="AD20" s="50">
        <f t="shared" si="8"/>
        <v>752.68</v>
      </c>
      <c r="AE20" s="45">
        <f t="shared" si="9"/>
        <v>1261</v>
      </c>
      <c r="AF20" s="1"/>
      <c r="AG20" s="3">
        <f t="shared" si="5"/>
        <v>384</v>
      </c>
    </row>
    <row r="21" spans="1:33" s="168" customFormat="1" ht="18" customHeight="1" outlineLevel="1" x14ac:dyDescent="0.35">
      <c r="A21" s="154"/>
      <c r="B21" s="187">
        <v>16689</v>
      </c>
      <c r="C21" s="187">
        <v>1000023464</v>
      </c>
      <c r="D21" s="176" t="s">
        <v>730</v>
      </c>
      <c r="E21" s="177" t="s">
        <v>549</v>
      </c>
      <c r="F21" s="177">
        <f t="shared" ref="F21" si="20">LEN(E21)</f>
        <v>33</v>
      </c>
      <c r="G21" s="95" t="s">
        <v>335</v>
      </c>
      <c r="H21" s="62">
        <v>270</v>
      </c>
      <c r="I21" s="62">
        <v>31</v>
      </c>
      <c r="J21" s="62">
        <v>70</v>
      </c>
      <c r="K21" s="61">
        <v>450</v>
      </c>
      <c r="L21" s="62">
        <v>465</v>
      </c>
      <c r="M21" s="47">
        <v>24</v>
      </c>
      <c r="N21" s="47"/>
      <c r="O21" s="47">
        <v>960</v>
      </c>
      <c r="P21" s="48">
        <v>8076809575959</v>
      </c>
      <c r="Q21" s="4"/>
      <c r="R21" s="45">
        <f t="shared" ref="R21" si="21">M21*K21</f>
        <v>10800</v>
      </c>
      <c r="S21" s="45">
        <f t="shared" si="10"/>
        <v>11370</v>
      </c>
      <c r="T21" s="49">
        <f t="shared" ref="T21" si="22">(U21/100)*(V21/100)*(W21/100)</f>
        <v>16.740000000000002</v>
      </c>
      <c r="U21" s="45">
        <v>300</v>
      </c>
      <c r="V21" s="45">
        <v>279</v>
      </c>
      <c r="W21" s="45">
        <v>200</v>
      </c>
      <c r="X21" s="191" t="s">
        <v>734</v>
      </c>
      <c r="Y21" s="1"/>
      <c r="Z21" s="45">
        <v>64</v>
      </c>
      <c r="AA21" s="45">
        <v>16</v>
      </c>
      <c r="AB21" s="45">
        <v>4</v>
      </c>
      <c r="AC21" s="48">
        <f t="shared" ref="AC21" si="23">Z21*R21/1000</f>
        <v>691.2</v>
      </c>
      <c r="AD21" s="50">
        <f t="shared" ref="AD21" si="24">Z21*S21/1000+25</f>
        <v>752.68</v>
      </c>
      <c r="AE21" s="45">
        <f t="shared" ref="AE21" si="25">AB21*V21+145</f>
        <v>1261</v>
      </c>
      <c r="AF21" s="1"/>
      <c r="AG21" s="3">
        <f t="shared" ref="AG21" si="26">AA21*M21</f>
        <v>384</v>
      </c>
    </row>
    <row r="22" spans="1:33" s="214" customFormat="1" ht="18" customHeight="1" outlineLevel="1" x14ac:dyDescent="0.35">
      <c r="A22" s="202"/>
      <c r="B22" s="203">
        <v>16689</v>
      </c>
      <c r="C22" s="199">
        <v>1000023455</v>
      </c>
      <c r="D22" s="200" t="s">
        <v>743</v>
      </c>
      <c r="E22" s="205" t="s">
        <v>549</v>
      </c>
      <c r="F22" s="205">
        <f t="shared" ref="F22" si="27">LEN(E22)</f>
        <v>33</v>
      </c>
      <c r="G22" s="206" t="s">
        <v>335</v>
      </c>
      <c r="H22" s="207">
        <v>270</v>
      </c>
      <c r="I22" s="207">
        <v>31</v>
      </c>
      <c r="J22" s="207">
        <v>70</v>
      </c>
      <c r="K22" s="208">
        <v>450</v>
      </c>
      <c r="L22" s="207">
        <v>465</v>
      </c>
      <c r="M22" s="209">
        <v>24</v>
      </c>
      <c r="N22" s="209"/>
      <c r="O22" s="209">
        <v>960</v>
      </c>
      <c r="P22" s="210">
        <v>8076809575959</v>
      </c>
      <c r="Q22" s="211"/>
      <c r="R22" s="204">
        <f t="shared" ref="R22" si="28">M22*K22</f>
        <v>10800</v>
      </c>
      <c r="S22" s="204">
        <f t="shared" si="10"/>
        <v>11370</v>
      </c>
      <c r="T22" s="212">
        <f t="shared" ref="T22" si="29">(U22/100)*(V22/100)*(W22/100)</f>
        <v>16.740000000000002</v>
      </c>
      <c r="U22" s="204">
        <v>300</v>
      </c>
      <c r="V22" s="204">
        <v>279</v>
      </c>
      <c r="W22" s="204">
        <v>200</v>
      </c>
      <c r="X22" s="201" t="s">
        <v>744</v>
      </c>
      <c r="Y22" s="202"/>
      <c r="Z22" s="204">
        <v>64</v>
      </c>
      <c r="AA22" s="204">
        <v>16</v>
      </c>
      <c r="AB22" s="204">
        <v>4</v>
      </c>
      <c r="AC22" s="210">
        <f t="shared" ref="AC22" si="30">Z22*R22/1000</f>
        <v>691.2</v>
      </c>
      <c r="AD22" s="213">
        <f t="shared" ref="AD22" si="31">Z22*S22/1000+25</f>
        <v>752.68</v>
      </c>
      <c r="AE22" s="204">
        <f t="shared" ref="AE22" si="32">AB22*V22+145</f>
        <v>1261</v>
      </c>
      <c r="AF22" s="202"/>
      <c r="AG22" s="214">
        <f t="shared" ref="AG22" si="33">AA22*M22</f>
        <v>384</v>
      </c>
    </row>
    <row r="23" spans="1:33" ht="18" customHeight="1" outlineLevel="1" x14ac:dyDescent="0.35">
      <c r="A23" s="1"/>
      <c r="B23" s="44">
        <v>16708</v>
      </c>
      <c r="C23" s="44">
        <v>1000016708</v>
      </c>
      <c r="D23" s="45" t="s">
        <v>46</v>
      </c>
      <c r="E23" s="110" t="s">
        <v>550</v>
      </c>
      <c r="F23" s="110">
        <f t="shared" si="4"/>
        <v>36</v>
      </c>
      <c r="G23" s="95" t="s">
        <v>348</v>
      </c>
      <c r="H23" s="62">
        <v>270</v>
      </c>
      <c r="I23" s="62">
        <v>31</v>
      </c>
      <c r="J23" s="62">
        <v>70</v>
      </c>
      <c r="K23" s="61">
        <v>450</v>
      </c>
      <c r="L23" s="62">
        <v>465</v>
      </c>
      <c r="M23" s="47">
        <v>24</v>
      </c>
      <c r="N23" s="47"/>
      <c r="O23" s="47">
        <v>960</v>
      </c>
      <c r="P23" s="48">
        <v>8076809576109</v>
      </c>
      <c r="Q23" s="4"/>
      <c r="R23" s="45">
        <f t="shared" si="19"/>
        <v>10800</v>
      </c>
      <c r="S23" s="45">
        <f t="shared" si="10"/>
        <v>11370</v>
      </c>
      <c r="T23" s="49">
        <f t="shared" si="6"/>
        <v>16.740000000000002</v>
      </c>
      <c r="U23" s="45">
        <v>300</v>
      </c>
      <c r="V23" s="45">
        <v>279</v>
      </c>
      <c r="W23" s="45">
        <v>200</v>
      </c>
      <c r="X23" s="86" t="s">
        <v>218</v>
      </c>
      <c r="Y23" s="1"/>
      <c r="Z23" s="45">
        <v>64</v>
      </c>
      <c r="AA23" s="45">
        <v>16</v>
      </c>
      <c r="AB23" s="45">
        <v>4</v>
      </c>
      <c r="AC23" s="48">
        <f t="shared" si="7"/>
        <v>691.2</v>
      </c>
      <c r="AD23" s="50">
        <f t="shared" si="8"/>
        <v>752.68</v>
      </c>
      <c r="AE23" s="45">
        <f t="shared" si="9"/>
        <v>1261</v>
      </c>
      <c r="AF23" s="1"/>
      <c r="AG23" s="3">
        <f t="shared" si="5"/>
        <v>384</v>
      </c>
    </row>
    <row r="24" spans="1:33" s="214" customFormat="1" ht="18" customHeight="1" outlineLevel="1" x14ac:dyDescent="0.35">
      <c r="A24" s="202"/>
      <c r="B24" s="203">
        <v>16708</v>
      </c>
      <c r="C24" s="199">
        <v>1000023451</v>
      </c>
      <c r="D24" s="200" t="s">
        <v>745</v>
      </c>
      <c r="E24" s="205" t="s">
        <v>550</v>
      </c>
      <c r="F24" s="205">
        <f t="shared" ref="F24" si="34">LEN(E24)</f>
        <v>36</v>
      </c>
      <c r="G24" s="206" t="s">
        <v>348</v>
      </c>
      <c r="H24" s="207">
        <v>270</v>
      </c>
      <c r="I24" s="207">
        <v>31</v>
      </c>
      <c r="J24" s="207">
        <v>70</v>
      </c>
      <c r="K24" s="208">
        <v>450</v>
      </c>
      <c r="L24" s="207">
        <v>465</v>
      </c>
      <c r="M24" s="209">
        <v>24</v>
      </c>
      <c r="N24" s="209"/>
      <c r="O24" s="209">
        <v>960</v>
      </c>
      <c r="P24" s="210">
        <v>8076809576109</v>
      </c>
      <c r="Q24" s="211"/>
      <c r="R24" s="204">
        <f t="shared" ref="R24" si="35">M24*K24</f>
        <v>10800</v>
      </c>
      <c r="S24" s="204">
        <f t="shared" si="10"/>
        <v>11370</v>
      </c>
      <c r="T24" s="212">
        <f t="shared" ref="T24" si="36">(U24/100)*(V24/100)*(W24/100)</f>
        <v>16.740000000000002</v>
      </c>
      <c r="U24" s="204">
        <v>300</v>
      </c>
      <c r="V24" s="204">
        <v>279</v>
      </c>
      <c r="W24" s="204">
        <v>200</v>
      </c>
      <c r="X24" s="201" t="s">
        <v>746</v>
      </c>
      <c r="Y24" s="202"/>
      <c r="Z24" s="204">
        <v>64</v>
      </c>
      <c r="AA24" s="204">
        <v>16</v>
      </c>
      <c r="AB24" s="204">
        <v>4</v>
      </c>
      <c r="AC24" s="210">
        <f t="shared" ref="AC24" si="37">Z24*R24/1000</f>
        <v>691.2</v>
      </c>
      <c r="AD24" s="213">
        <f t="shared" ref="AD24" si="38">Z24*S24/1000+25</f>
        <v>752.68</v>
      </c>
      <c r="AE24" s="204">
        <f t="shared" ref="AE24" si="39">AB24*V24+145</f>
        <v>1261</v>
      </c>
      <c r="AF24" s="202"/>
      <c r="AG24" s="214">
        <f t="shared" ref="AG24" si="40">AA24*M24</f>
        <v>384</v>
      </c>
    </row>
    <row r="25" spans="1:33" ht="18" customHeight="1" outlineLevel="1" x14ac:dyDescent="0.35">
      <c r="A25" s="1"/>
      <c r="B25" s="44">
        <v>16687</v>
      </c>
      <c r="C25" s="44">
        <v>1000016687</v>
      </c>
      <c r="D25" s="45" t="s">
        <v>47</v>
      </c>
      <c r="E25" s="110" t="s">
        <v>551</v>
      </c>
      <c r="F25" s="110">
        <f t="shared" si="4"/>
        <v>29</v>
      </c>
      <c r="G25" s="95" t="s">
        <v>334</v>
      </c>
      <c r="H25" s="62">
        <v>270</v>
      </c>
      <c r="I25" s="62">
        <v>31</v>
      </c>
      <c r="J25" s="62">
        <v>70</v>
      </c>
      <c r="K25" s="61">
        <v>450</v>
      </c>
      <c r="L25" s="62">
        <v>465</v>
      </c>
      <c r="M25" s="47">
        <v>24</v>
      </c>
      <c r="N25" s="47"/>
      <c r="O25" s="47">
        <v>960</v>
      </c>
      <c r="P25" s="48">
        <v>8076809575942</v>
      </c>
      <c r="Q25" s="4"/>
      <c r="R25" s="45">
        <f t="shared" si="19"/>
        <v>10800</v>
      </c>
      <c r="S25" s="45">
        <f t="shared" si="10"/>
        <v>11370</v>
      </c>
      <c r="T25" s="49">
        <f t="shared" si="6"/>
        <v>16.740000000000002</v>
      </c>
      <c r="U25" s="45">
        <v>300</v>
      </c>
      <c r="V25" s="45">
        <v>279</v>
      </c>
      <c r="W25" s="45">
        <v>200</v>
      </c>
      <c r="X25" s="86" t="s">
        <v>219</v>
      </c>
      <c r="Y25" s="1"/>
      <c r="Z25" s="45">
        <v>64</v>
      </c>
      <c r="AA25" s="45">
        <v>16</v>
      </c>
      <c r="AB25" s="45">
        <v>4</v>
      </c>
      <c r="AC25" s="48">
        <f t="shared" si="7"/>
        <v>691.2</v>
      </c>
      <c r="AD25" s="50">
        <f t="shared" si="8"/>
        <v>752.68</v>
      </c>
      <c r="AE25" s="45">
        <f t="shared" si="9"/>
        <v>1261</v>
      </c>
      <c r="AF25" s="1"/>
      <c r="AG25" s="3">
        <f t="shared" si="5"/>
        <v>384</v>
      </c>
    </row>
    <row r="26" spans="1:33" s="168" customFormat="1" ht="18" customHeight="1" outlineLevel="1" x14ac:dyDescent="0.35">
      <c r="A26" s="154"/>
      <c r="B26" s="187">
        <v>16687</v>
      </c>
      <c r="C26" s="187">
        <v>1000023463</v>
      </c>
      <c r="D26" s="176" t="s">
        <v>731</v>
      </c>
      <c r="E26" s="177" t="s">
        <v>551</v>
      </c>
      <c r="F26" s="177">
        <f t="shared" ref="F26" si="41">LEN(E26)</f>
        <v>29</v>
      </c>
      <c r="G26" s="95" t="s">
        <v>334</v>
      </c>
      <c r="H26" s="62">
        <v>270</v>
      </c>
      <c r="I26" s="62">
        <v>31</v>
      </c>
      <c r="J26" s="62">
        <v>70</v>
      </c>
      <c r="K26" s="61">
        <v>450</v>
      </c>
      <c r="L26" s="62">
        <v>465</v>
      </c>
      <c r="M26" s="47">
        <v>24</v>
      </c>
      <c r="N26" s="47"/>
      <c r="O26" s="47">
        <v>960</v>
      </c>
      <c r="P26" s="48">
        <v>8076809575942</v>
      </c>
      <c r="Q26" s="4"/>
      <c r="R26" s="45">
        <f t="shared" ref="R26" si="42">M26*K26</f>
        <v>10800</v>
      </c>
      <c r="S26" s="45">
        <f t="shared" si="10"/>
        <v>11370</v>
      </c>
      <c r="T26" s="49">
        <f t="shared" ref="T26" si="43">(U26/100)*(V26/100)*(W26/100)</f>
        <v>16.740000000000002</v>
      </c>
      <c r="U26" s="45">
        <v>300</v>
      </c>
      <c r="V26" s="45">
        <v>279</v>
      </c>
      <c r="W26" s="45">
        <v>200</v>
      </c>
      <c r="X26" s="191" t="s">
        <v>733</v>
      </c>
      <c r="Y26" s="1"/>
      <c r="Z26" s="45">
        <v>64</v>
      </c>
      <c r="AA26" s="45">
        <v>16</v>
      </c>
      <c r="AB26" s="45">
        <v>4</v>
      </c>
      <c r="AC26" s="48">
        <f t="shared" ref="AC26" si="44">Z26*R26/1000</f>
        <v>691.2</v>
      </c>
      <c r="AD26" s="50">
        <f t="shared" ref="AD26" si="45">Z26*S26/1000+25</f>
        <v>752.68</v>
      </c>
      <c r="AE26" s="45">
        <f t="shared" ref="AE26" si="46">AB26*V26+145</f>
        <v>1261</v>
      </c>
      <c r="AF26" s="1"/>
      <c r="AG26" s="3">
        <f t="shared" ref="AG26" si="47">AA26*M26</f>
        <v>384</v>
      </c>
    </row>
    <row r="27" spans="1:33" s="214" customFormat="1" ht="18" customHeight="1" outlineLevel="1" x14ac:dyDescent="0.35">
      <c r="A27" s="202"/>
      <c r="B27" s="203">
        <v>16687</v>
      </c>
      <c r="C27" s="199">
        <v>1000023449</v>
      </c>
      <c r="D27" s="200" t="s">
        <v>749</v>
      </c>
      <c r="E27" s="205" t="s">
        <v>551</v>
      </c>
      <c r="F27" s="205">
        <f t="shared" ref="F27" si="48">LEN(E27)</f>
        <v>29</v>
      </c>
      <c r="G27" s="206" t="s">
        <v>334</v>
      </c>
      <c r="H27" s="207">
        <v>270</v>
      </c>
      <c r="I27" s="207">
        <v>31</v>
      </c>
      <c r="J27" s="207">
        <v>70</v>
      </c>
      <c r="K27" s="208">
        <v>450</v>
      </c>
      <c r="L27" s="207">
        <v>465</v>
      </c>
      <c r="M27" s="209">
        <v>24</v>
      </c>
      <c r="N27" s="209"/>
      <c r="O27" s="209">
        <v>960</v>
      </c>
      <c r="P27" s="210">
        <v>8076809575942</v>
      </c>
      <c r="Q27" s="211"/>
      <c r="R27" s="204">
        <f t="shared" ref="R27" si="49">M27*K27</f>
        <v>10800</v>
      </c>
      <c r="S27" s="204">
        <f t="shared" si="10"/>
        <v>11370</v>
      </c>
      <c r="T27" s="212">
        <f t="shared" ref="T27" si="50">(U27/100)*(V27/100)*(W27/100)</f>
        <v>16.740000000000002</v>
      </c>
      <c r="U27" s="204">
        <v>300</v>
      </c>
      <c r="V27" s="204">
        <v>279</v>
      </c>
      <c r="W27" s="204">
        <v>200</v>
      </c>
      <c r="X27" s="201" t="s">
        <v>752</v>
      </c>
      <c r="Y27" s="202"/>
      <c r="Z27" s="204">
        <v>64</v>
      </c>
      <c r="AA27" s="204">
        <v>16</v>
      </c>
      <c r="AB27" s="204">
        <v>4</v>
      </c>
      <c r="AC27" s="210">
        <f t="shared" ref="AC27" si="51">Z27*R27/1000</f>
        <v>691.2</v>
      </c>
      <c r="AD27" s="213">
        <f t="shared" ref="AD27" si="52">Z27*S27/1000+25</f>
        <v>752.68</v>
      </c>
      <c r="AE27" s="204">
        <f t="shared" ref="AE27" si="53">AB27*V27+145</f>
        <v>1261</v>
      </c>
      <c r="AF27" s="202"/>
      <c r="AG27" s="214">
        <f t="shared" ref="AG27" si="54">AA27*M27</f>
        <v>384</v>
      </c>
    </row>
    <row r="28" spans="1:33" ht="18" customHeight="1" outlineLevel="1" x14ac:dyDescent="0.35">
      <c r="A28" s="1"/>
      <c r="B28" s="44">
        <v>16709</v>
      </c>
      <c r="C28" s="44">
        <v>1000016709</v>
      </c>
      <c r="D28" s="45" t="s">
        <v>48</v>
      </c>
      <c r="E28" s="110" t="s">
        <v>552</v>
      </c>
      <c r="F28" s="110">
        <f t="shared" si="4"/>
        <v>36</v>
      </c>
      <c r="G28" s="95" t="s">
        <v>349</v>
      </c>
      <c r="H28" s="62">
        <v>270</v>
      </c>
      <c r="I28" s="62">
        <v>31</v>
      </c>
      <c r="J28" s="62">
        <v>70</v>
      </c>
      <c r="K28" s="61">
        <v>450</v>
      </c>
      <c r="L28" s="62">
        <v>465</v>
      </c>
      <c r="M28" s="47">
        <v>24</v>
      </c>
      <c r="N28" s="47"/>
      <c r="O28" s="47">
        <v>960</v>
      </c>
      <c r="P28" s="48">
        <v>8076809576116</v>
      </c>
      <c r="Q28" s="5"/>
      <c r="R28" s="45">
        <f t="shared" ref="R28" si="55">M28*K28</f>
        <v>10800</v>
      </c>
      <c r="S28" s="45">
        <f t="shared" si="10"/>
        <v>11370</v>
      </c>
      <c r="T28" s="49">
        <f t="shared" ref="T28" si="56">(U28/100)*(V28/100)*(W28/100)</f>
        <v>16.740000000000002</v>
      </c>
      <c r="U28" s="45">
        <v>300</v>
      </c>
      <c r="V28" s="45">
        <v>279</v>
      </c>
      <c r="W28" s="45">
        <v>200</v>
      </c>
      <c r="X28" s="86" t="s">
        <v>220</v>
      </c>
      <c r="Y28" s="1"/>
      <c r="Z28" s="45">
        <v>64</v>
      </c>
      <c r="AA28" s="45">
        <v>16</v>
      </c>
      <c r="AB28" s="45">
        <v>4</v>
      </c>
      <c r="AC28" s="48">
        <f t="shared" ref="AC28" si="57">Z28*R28/1000</f>
        <v>691.2</v>
      </c>
      <c r="AD28" s="50">
        <f t="shared" ref="AD28" si="58">Z28*S28/1000+25</f>
        <v>752.68</v>
      </c>
      <c r="AE28" s="45">
        <f t="shared" ref="AE28" si="59">AB28*V28+145</f>
        <v>1261</v>
      </c>
      <c r="AF28" s="1"/>
      <c r="AG28" s="3">
        <f t="shared" si="5"/>
        <v>384</v>
      </c>
    </row>
    <row r="29" spans="1:33" s="214" customFormat="1" ht="18" customHeight="1" outlineLevel="1" x14ac:dyDescent="0.35">
      <c r="A29" s="202"/>
      <c r="B29" s="203">
        <v>16709</v>
      </c>
      <c r="C29" s="199">
        <v>1000023453</v>
      </c>
      <c r="D29" s="200" t="s">
        <v>747</v>
      </c>
      <c r="E29" s="205" t="s">
        <v>552</v>
      </c>
      <c r="F29" s="205">
        <f t="shared" ref="F29" si="60">LEN(E29)</f>
        <v>36</v>
      </c>
      <c r="G29" s="206" t="s">
        <v>349</v>
      </c>
      <c r="H29" s="207">
        <v>270</v>
      </c>
      <c r="I29" s="207">
        <v>31</v>
      </c>
      <c r="J29" s="207">
        <v>70</v>
      </c>
      <c r="K29" s="208">
        <v>450</v>
      </c>
      <c r="L29" s="207">
        <v>465</v>
      </c>
      <c r="M29" s="209">
        <v>24</v>
      </c>
      <c r="N29" s="209"/>
      <c r="O29" s="209">
        <v>960</v>
      </c>
      <c r="P29" s="210">
        <v>8076809576116</v>
      </c>
      <c r="Q29" s="211"/>
      <c r="R29" s="204">
        <f t="shared" ref="R29" si="61">M29*K29</f>
        <v>10800</v>
      </c>
      <c r="S29" s="204">
        <f t="shared" si="10"/>
        <v>11370</v>
      </c>
      <c r="T29" s="212">
        <f t="shared" ref="T29" si="62">(U29/100)*(V29/100)*(W29/100)</f>
        <v>16.740000000000002</v>
      </c>
      <c r="U29" s="204">
        <v>300</v>
      </c>
      <c r="V29" s="204">
        <v>279</v>
      </c>
      <c r="W29" s="204">
        <v>200</v>
      </c>
      <c r="X29" s="201" t="s">
        <v>748</v>
      </c>
      <c r="Y29" s="202"/>
      <c r="Z29" s="204">
        <v>64</v>
      </c>
      <c r="AA29" s="204">
        <v>16</v>
      </c>
      <c r="AB29" s="204">
        <v>4</v>
      </c>
      <c r="AC29" s="210">
        <f t="shared" ref="AC29" si="63">Z29*R29/1000</f>
        <v>691.2</v>
      </c>
      <c r="AD29" s="213">
        <f t="shared" ref="AD29" si="64">Z29*S29/1000+25</f>
        <v>752.68</v>
      </c>
      <c r="AE29" s="204">
        <f t="shared" ref="AE29" si="65">AB29*V29+145</f>
        <v>1261</v>
      </c>
      <c r="AF29" s="202"/>
      <c r="AG29" s="214">
        <f t="shared" ref="AG29" si="66">AA29*M29</f>
        <v>384</v>
      </c>
    </row>
    <row r="30" spans="1:33" ht="18" customHeight="1" outlineLevel="1" x14ac:dyDescent="0.35">
      <c r="A30" s="1"/>
      <c r="B30" s="44">
        <v>18490</v>
      </c>
      <c r="C30" s="44">
        <v>1000018490</v>
      </c>
      <c r="D30" s="45" t="s">
        <v>213</v>
      </c>
      <c r="E30" s="110" t="s">
        <v>571</v>
      </c>
      <c r="F30" s="110">
        <f t="shared" si="4"/>
        <v>33</v>
      </c>
      <c r="G30" s="118" t="s">
        <v>570</v>
      </c>
      <c r="H30" s="62">
        <v>270</v>
      </c>
      <c r="I30" s="62">
        <v>31</v>
      </c>
      <c r="J30" s="62">
        <v>70</v>
      </c>
      <c r="K30" s="61">
        <v>450</v>
      </c>
      <c r="L30" s="62">
        <v>465</v>
      </c>
      <c r="M30" s="47">
        <v>24</v>
      </c>
      <c r="N30" s="47"/>
      <c r="O30" s="47">
        <v>960</v>
      </c>
      <c r="P30" s="48">
        <v>8076809578745</v>
      </c>
      <c r="Q30" s="5"/>
      <c r="R30" s="45">
        <f t="shared" si="19"/>
        <v>10800</v>
      </c>
      <c r="S30" s="45">
        <f t="shared" si="10"/>
        <v>11370</v>
      </c>
      <c r="T30" s="49">
        <f t="shared" si="6"/>
        <v>16.740000000000002</v>
      </c>
      <c r="U30" s="45">
        <v>300</v>
      </c>
      <c r="V30" s="45">
        <v>279</v>
      </c>
      <c r="W30" s="45">
        <v>200</v>
      </c>
      <c r="X30" s="86" t="s">
        <v>221</v>
      </c>
      <c r="Y30" s="1"/>
      <c r="Z30" s="45">
        <v>64</v>
      </c>
      <c r="AA30" s="45">
        <v>16</v>
      </c>
      <c r="AB30" s="45">
        <v>4</v>
      </c>
      <c r="AC30" s="48">
        <f t="shared" si="7"/>
        <v>691.2</v>
      </c>
      <c r="AD30" s="50">
        <f t="shared" si="8"/>
        <v>752.68</v>
      </c>
      <c r="AE30" s="45">
        <f t="shared" si="9"/>
        <v>1261</v>
      </c>
      <c r="AF30" s="1"/>
      <c r="AG30" s="3">
        <f t="shared" si="5"/>
        <v>384</v>
      </c>
    </row>
    <row r="31" spans="1:33" s="166" customFormat="1" ht="18" customHeight="1" x14ac:dyDescent="0.35">
      <c r="A31" s="13"/>
      <c r="B31" s="144" t="s">
        <v>50</v>
      </c>
      <c r="C31" s="144"/>
      <c r="D31" s="144"/>
      <c r="E31" s="111"/>
      <c r="F31" s="111"/>
      <c r="G31" s="14"/>
      <c r="H31" s="13"/>
      <c r="I31" s="13"/>
      <c r="J31" s="13"/>
      <c r="K31" s="13"/>
      <c r="L31" s="13"/>
      <c r="M31" s="13"/>
      <c r="N31" s="15"/>
      <c r="O31" s="15"/>
      <c r="P31" s="16"/>
      <c r="Q31" s="13"/>
      <c r="R31" s="13"/>
      <c r="S31" s="13"/>
      <c r="T31" s="25"/>
      <c r="U31" s="13"/>
      <c r="V31" s="13"/>
      <c r="W31" s="13"/>
      <c r="X31" s="13"/>
      <c r="Y31" s="13"/>
      <c r="Z31" s="13"/>
      <c r="AA31" s="13"/>
      <c r="AB31" s="13"/>
      <c r="AC31" s="26"/>
      <c r="AD31" s="27"/>
      <c r="AE31" s="26"/>
      <c r="AF31" s="13"/>
      <c r="AG31" s="3">
        <f t="shared" si="5"/>
        <v>0</v>
      </c>
    </row>
    <row r="32" spans="1:33" ht="18" customHeight="1" outlineLevel="1" x14ac:dyDescent="0.35">
      <c r="A32" s="1"/>
      <c r="B32" s="44">
        <v>12809</v>
      </c>
      <c r="C32" s="44">
        <v>1000012809</v>
      </c>
      <c r="D32" s="45" t="s">
        <v>51</v>
      </c>
      <c r="E32" s="110" t="s">
        <v>553</v>
      </c>
      <c r="F32" s="110">
        <f t="shared" si="4"/>
        <v>40</v>
      </c>
      <c r="G32" s="95" t="s">
        <v>332</v>
      </c>
      <c r="H32" s="62">
        <v>190</v>
      </c>
      <c r="I32" s="62">
        <v>74</v>
      </c>
      <c r="J32" s="62">
        <v>195</v>
      </c>
      <c r="K32" s="61">
        <v>1000</v>
      </c>
      <c r="L32" s="62">
        <v>1045</v>
      </c>
      <c r="M32" s="47">
        <v>15</v>
      </c>
      <c r="N32" s="47"/>
      <c r="O32" s="47">
        <v>960</v>
      </c>
      <c r="P32" s="48">
        <v>8076800105735</v>
      </c>
      <c r="Q32" s="5"/>
      <c r="R32" s="45">
        <v>15000</v>
      </c>
      <c r="S32" s="45">
        <v>16470</v>
      </c>
      <c r="T32" s="49">
        <f t="shared" si="6"/>
        <v>48.692700000000002</v>
      </c>
      <c r="U32" s="45">
        <v>590</v>
      </c>
      <c r="V32" s="45">
        <v>210</v>
      </c>
      <c r="W32" s="45">
        <v>393</v>
      </c>
      <c r="X32" s="86" t="s">
        <v>222</v>
      </c>
      <c r="Y32" s="1"/>
      <c r="Z32" s="45">
        <v>28</v>
      </c>
      <c r="AA32" s="45">
        <v>4</v>
      </c>
      <c r="AB32" s="45">
        <v>7</v>
      </c>
      <c r="AC32" s="48">
        <f t="shared" si="7"/>
        <v>420</v>
      </c>
      <c r="AD32" s="50">
        <f>Z32*S32/1000+25</f>
        <v>486.16</v>
      </c>
      <c r="AE32" s="45">
        <f t="shared" si="9"/>
        <v>1615</v>
      </c>
      <c r="AF32" s="1"/>
      <c r="AG32" s="3">
        <f t="shared" si="5"/>
        <v>60</v>
      </c>
    </row>
    <row r="33" spans="1:33" ht="18" customHeight="1" outlineLevel="1" x14ac:dyDescent="0.35">
      <c r="A33" s="1"/>
      <c r="B33" s="44">
        <v>19317</v>
      </c>
      <c r="C33" s="44">
        <v>1000019317</v>
      </c>
      <c r="D33" s="45" t="s">
        <v>55</v>
      </c>
      <c r="E33" s="110" t="s">
        <v>554</v>
      </c>
      <c r="F33" s="110">
        <f t="shared" si="4"/>
        <v>38</v>
      </c>
      <c r="G33" s="95" t="s">
        <v>359</v>
      </c>
      <c r="H33" s="62">
        <v>190</v>
      </c>
      <c r="I33" s="62">
        <v>93</v>
      </c>
      <c r="J33" s="62">
        <v>195</v>
      </c>
      <c r="K33" s="61">
        <v>1000</v>
      </c>
      <c r="L33" s="62">
        <v>1051</v>
      </c>
      <c r="M33" s="47">
        <v>12</v>
      </c>
      <c r="N33" s="47"/>
      <c r="O33" s="47">
        <v>960</v>
      </c>
      <c r="P33" s="48">
        <v>8076809579551</v>
      </c>
      <c r="Q33" s="5"/>
      <c r="R33" s="45">
        <v>12000</v>
      </c>
      <c r="S33" s="45">
        <v>13410</v>
      </c>
      <c r="T33" s="49">
        <f t="shared" si="6"/>
        <v>48.692700000000002</v>
      </c>
      <c r="U33" s="45">
        <v>590</v>
      </c>
      <c r="V33" s="45">
        <v>210</v>
      </c>
      <c r="W33" s="45">
        <v>393</v>
      </c>
      <c r="X33" s="86" t="s">
        <v>281</v>
      </c>
      <c r="Y33" s="1"/>
      <c r="Z33" s="45">
        <v>28</v>
      </c>
      <c r="AA33" s="45">
        <v>4</v>
      </c>
      <c r="AB33" s="45">
        <v>7</v>
      </c>
      <c r="AC33" s="48">
        <f t="shared" si="7"/>
        <v>336</v>
      </c>
      <c r="AD33" s="50">
        <f t="shared" ref="AD33:AD61" si="67">Z33*S33/1000+25</f>
        <v>400.48</v>
      </c>
      <c r="AE33" s="45">
        <f t="shared" si="9"/>
        <v>1615</v>
      </c>
      <c r="AF33" s="1"/>
      <c r="AG33" s="3">
        <f t="shared" si="5"/>
        <v>48</v>
      </c>
    </row>
    <row r="34" spans="1:33" ht="18" customHeight="1" outlineLevel="1" x14ac:dyDescent="0.35">
      <c r="A34" s="1"/>
      <c r="B34" s="44">
        <v>19260</v>
      </c>
      <c r="C34" s="44">
        <v>1000019260</v>
      </c>
      <c r="D34" s="45" t="s">
        <v>53</v>
      </c>
      <c r="E34" s="110" t="s">
        <v>555</v>
      </c>
      <c r="F34" s="110">
        <f t="shared" si="4"/>
        <v>30</v>
      </c>
      <c r="G34" s="95" t="s">
        <v>358</v>
      </c>
      <c r="H34" s="62">
        <v>190</v>
      </c>
      <c r="I34" s="62">
        <v>74</v>
      </c>
      <c r="J34" s="62">
        <v>195</v>
      </c>
      <c r="K34" s="61">
        <v>1000</v>
      </c>
      <c r="L34" s="62">
        <v>1045</v>
      </c>
      <c r="M34" s="47">
        <v>15</v>
      </c>
      <c r="N34" s="47"/>
      <c r="O34" s="47">
        <v>960</v>
      </c>
      <c r="P34" s="48">
        <v>8076800105988</v>
      </c>
      <c r="Q34" s="5"/>
      <c r="R34" s="45">
        <v>15000</v>
      </c>
      <c r="S34" s="45">
        <v>16470</v>
      </c>
      <c r="T34" s="49">
        <f t="shared" si="6"/>
        <v>48.692700000000002</v>
      </c>
      <c r="U34" s="45">
        <v>590</v>
      </c>
      <c r="V34" s="45">
        <v>210</v>
      </c>
      <c r="W34" s="45">
        <v>393</v>
      </c>
      <c r="X34" s="86" t="s">
        <v>282</v>
      </c>
      <c r="Y34" s="1"/>
      <c r="Z34" s="45">
        <v>28</v>
      </c>
      <c r="AA34" s="45">
        <v>4</v>
      </c>
      <c r="AB34" s="45">
        <v>7</v>
      </c>
      <c r="AC34" s="48">
        <f t="shared" si="7"/>
        <v>420</v>
      </c>
      <c r="AD34" s="50">
        <f t="shared" si="67"/>
        <v>486.16</v>
      </c>
      <c r="AE34" s="45">
        <f t="shared" si="9"/>
        <v>1615</v>
      </c>
      <c r="AF34" s="1"/>
      <c r="AG34" s="3">
        <f t="shared" si="5"/>
        <v>60</v>
      </c>
    </row>
    <row r="35" spans="1:33" ht="18" customHeight="1" outlineLevel="1" x14ac:dyDescent="0.35">
      <c r="A35" s="1"/>
      <c r="B35" s="44"/>
      <c r="C35" s="187">
        <v>1000023975</v>
      </c>
      <c r="D35" s="45" t="s">
        <v>51</v>
      </c>
      <c r="E35" s="110"/>
      <c r="F35" s="110"/>
      <c r="G35" s="95" t="s">
        <v>332</v>
      </c>
      <c r="H35" s="62">
        <v>190</v>
      </c>
      <c r="I35" s="62">
        <v>74</v>
      </c>
      <c r="J35" s="62">
        <v>195</v>
      </c>
      <c r="K35" s="61">
        <v>1000</v>
      </c>
      <c r="L35" s="62">
        <v>1049</v>
      </c>
      <c r="M35" s="189">
        <v>10</v>
      </c>
      <c r="N35" s="47"/>
      <c r="O35" s="47">
        <v>960</v>
      </c>
      <c r="P35" s="48">
        <v>8076800105735</v>
      </c>
      <c r="Q35" s="5"/>
      <c r="R35" s="45">
        <v>10000</v>
      </c>
      <c r="S35" s="45">
        <v>11070</v>
      </c>
      <c r="T35" s="49">
        <f t="shared" si="6"/>
        <v>32.599350000000001</v>
      </c>
      <c r="U35" s="45">
        <v>395</v>
      </c>
      <c r="V35" s="45">
        <v>210</v>
      </c>
      <c r="W35" s="45">
        <v>393</v>
      </c>
      <c r="X35" s="197" t="s">
        <v>723</v>
      </c>
      <c r="Y35" s="1"/>
      <c r="Z35" s="45">
        <v>42</v>
      </c>
      <c r="AA35" s="45">
        <v>6</v>
      </c>
      <c r="AB35" s="45">
        <v>7</v>
      </c>
      <c r="AC35" s="48">
        <f t="shared" si="7"/>
        <v>420</v>
      </c>
      <c r="AD35" s="50">
        <f t="shared" si="67"/>
        <v>489.94</v>
      </c>
      <c r="AE35" s="45">
        <f t="shared" si="9"/>
        <v>1615</v>
      </c>
      <c r="AF35" s="1"/>
      <c r="AG35" s="3">
        <f t="shared" si="5"/>
        <v>60</v>
      </c>
    </row>
    <row r="36" spans="1:33" ht="18" customHeight="1" outlineLevel="1" x14ac:dyDescent="0.35">
      <c r="A36" s="1"/>
      <c r="B36" s="44"/>
      <c r="C36" s="187">
        <v>1000023976</v>
      </c>
      <c r="D36" s="45" t="s">
        <v>53</v>
      </c>
      <c r="E36" s="110"/>
      <c r="F36" s="110"/>
      <c r="G36" s="95" t="s">
        <v>358</v>
      </c>
      <c r="H36" s="62">
        <v>190</v>
      </c>
      <c r="I36" s="62">
        <v>74</v>
      </c>
      <c r="J36" s="62">
        <v>195</v>
      </c>
      <c r="K36" s="61">
        <v>1000</v>
      </c>
      <c r="L36" s="62">
        <v>1049</v>
      </c>
      <c r="M36" s="189">
        <v>10</v>
      </c>
      <c r="N36" s="47"/>
      <c r="O36" s="47">
        <v>960</v>
      </c>
      <c r="P36" s="48">
        <v>8076800105988</v>
      </c>
      <c r="Q36" s="5"/>
      <c r="R36" s="45">
        <v>10000</v>
      </c>
      <c r="S36" s="45">
        <v>11070</v>
      </c>
      <c r="T36" s="49">
        <f t="shared" si="6"/>
        <v>32.599350000000001</v>
      </c>
      <c r="U36" s="45">
        <v>395</v>
      </c>
      <c r="V36" s="45">
        <v>210</v>
      </c>
      <c r="W36" s="45">
        <v>393</v>
      </c>
      <c r="X36" s="197" t="s">
        <v>724</v>
      </c>
      <c r="Y36" s="1"/>
      <c r="Z36" s="45">
        <v>42</v>
      </c>
      <c r="AA36" s="45">
        <v>6</v>
      </c>
      <c r="AB36" s="45">
        <v>7</v>
      </c>
      <c r="AC36" s="48">
        <f t="shared" si="7"/>
        <v>420</v>
      </c>
      <c r="AD36" s="50">
        <f t="shared" si="67"/>
        <v>489.94</v>
      </c>
      <c r="AE36" s="45">
        <f t="shared" si="9"/>
        <v>1615</v>
      </c>
      <c r="AF36" s="1"/>
      <c r="AG36" s="3">
        <f t="shared" si="5"/>
        <v>60</v>
      </c>
    </row>
    <row r="37" spans="1:33" ht="18" customHeight="1" outlineLevel="1" x14ac:dyDescent="0.35">
      <c r="A37" s="1"/>
      <c r="B37" s="215"/>
      <c r="C37" s="175">
        <v>1000023902</v>
      </c>
      <c r="D37" s="177" t="s">
        <v>53</v>
      </c>
      <c r="E37" s="177"/>
      <c r="F37" s="177"/>
      <c r="G37" s="217" t="s">
        <v>769</v>
      </c>
      <c r="H37" s="179">
        <v>190</v>
      </c>
      <c r="I37" s="179">
        <v>74</v>
      </c>
      <c r="J37" s="179">
        <v>195</v>
      </c>
      <c r="K37" s="180">
        <v>850</v>
      </c>
      <c r="L37" s="179">
        <v>899</v>
      </c>
      <c r="M37" s="181">
        <v>10</v>
      </c>
      <c r="N37" s="181"/>
      <c r="O37" s="181">
        <v>960</v>
      </c>
      <c r="P37" s="182">
        <v>8076809585682</v>
      </c>
      <c r="Q37" s="155"/>
      <c r="R37" s="177">
        <v>8500</v>
      </c>
      <c r="S37" s="177">
        <v>9370</v>
      </c>
      <c r="T37" s="183">
        <v>32.6</v>
      </c>
      <c r="U37" s="177">
        <v>395</v>
      </c>
      <c r="V37" s="177">
        <v>210</v>
      </c>
      <c r="W37" s="177">
        <v>393</v>
      </c>
      <c r="X37" s="216" t="s">
        <v>770</v>
      </c>
      <c r="Y37" s="154"/>
      <c r="Z37" s="177">
        <v>42</v>
      </c>
      <c r="AA37" s="177">
        <v>6</v>
      </c>
      <c r="AB37" s="177">
        <v>7</v>
      </c>
      <c r="AC37" s="182">
        <f t="shared" si="7"/>
        <v>357</v>
      </c>
      <c r="AD37" s="184">
        <f t="shared" si="67"/>
        <v>418.54</v>
      </c>
      <c r="AE37" s="177">
        <f t="shared" si="9"/>
        <v>1615</v>
      </c>
      <c r="AF37" s="1"/>
      <c r="AG37" s="3">
        <f t="shared" si="5"/>
        <v>60</v>
      </c>
    </row>
    <row r="38" spans="1:33" ht="18" customHeight="1" outlineLevel="1" x14ac:dyDescent="0.35">
      <c r="A38" s="1"/>
      <c r="B38" s="215"/>
      <c r="C38" s="175">
        <v>1000023905</v>
      </c>
      <c r="D38" s="177" t="s">
        <v>716</v>
      </c>
      <c r="E38" s="177"/>
      <c r="F38" s="177"/>
      <c r="G38" s="217" t="s">
        <v>771</v>
      </c>
      <c r="H38" s="179">
        <v>190</v>
      </c>
      <c r="I38" s="179">
        <v>74</v>
      </c>
      <c r="J38" s="179">
        <v>195</v>
      </c>
      <c r="K38" s="180">
        <v>850</v>
      </c>
      <c r="L38" s="179">
        <v>899</v>
      </c>
      <c r="M38" s="181">
        <v>10</v>
      </c>
      <c r="N38" s="181"/>
      <c r="O38" s="181">
        <v>960</v>
      </c>
      <c r="P38" s="182">
        <v>8076809585699</v>
      </c>
      <c r="Q38" s="155"/>
      <c r="R38" s="177">
        <v>8500</v>
      </c>
      <c r="S38" s="177">
        <v>9370</v>
      </c>
      <c r="T38" s="183">
        <v>32.6</v>
      </c>
      <c r="U38" s="177">
        <v>395</v>
      </c>
      <c r="V38" s="177">
        <v>210</v>
      </c>
      <c r="W38" s="177">
        <v>393</v>
      </c>
      <c r="X38" s="216" t="s">
        <v>772</v>
      </c>
      <c r="Y38" s="154"/>
      <c r="Z38" s="177">
        <v>42</v>
      </c>
      <c r="AA38" s="177">
        <v>6</v>
      </c>
      <c r="AB38" s="177">
        <v>7</v>
      </c>
      <c r="AC38" s="182">
        <f t="shared" si="7"/>
        <v>357</v>
      </c>
      <c r="AD38" s="184">
        <f t="shared" si="67"/>
        <v>418.54</v>
      </c>
      <c r="AE38" s="177">
        <f t="shared" si="9"/>
        <v>1615</v>
      </c>
      <c r="AF38" s="1"/>
      <c r="AG38" s="3">
        <f t="shared" si="5"/>
        <v>60</v>
      </c>
    </row>
    <row r="39" spans="1:33" ht="18" customHeight="1" outlineLevel="1" x14ac:dyDescent="0.35">
      <c r="A39" s="1"/>
      <c r="B39" s="215"/>
      <c r="C39" s="175">
        <v>1000024206</v>
      </c>
      <c r="D39" s="177" t="s">
        <v>52</v>
      </c>
      <c r="E39" s="177" t="s">
        <v>561</v>
      </c>
      <c r="F39" s="177">
        <f t="shared" ref="F39" si="68">LEN(E39)</f>
        <v>36</v>
      </c>
      <c r="G39" s="217" t="s">
        <v>773</v>
      </c>
      <c r="H39" s="179">
        <v>190</v>
      </c>
      <c r="I39" s="179">
        <v>74</v>
      </c>
      <c r="J39" s="179">
        <v>195</v>
      </c>
      <c r="K39" s="180">
        <v>800</v>
      </c>
      <c r="L39" s="179">
        <v>849</v>
      </c>
      <c r="M39" s="181">
        <v>10</v>
      </c>
      <c r="N39" s="181"/>
      <c r="O39" s="181">
        <v>960</v>
      </c>
      <c r="P39" s="182">
        <v>8076809586108</v>
      </c>
      <c r="Q39" s="155"/>
      <c r="R39" s="177">
        <v>8000</v>
      </c>
      <c r="S39" s="177">
        <v>8870</v>
      </c>
      <c r="T39" s="183">
        <v>32.6</v>
      </c>
      <c r="U39" s="177">
        <v>395</v>
      </c>
      <c r="V39" s="177">
        <v>210</v>
      </c>
      <c r="W39" s="177">
        <v>393</v>
      </c>
      <c r="X39" s="216" t="s">
        <v>774</v>
      </c>
      <c r="Y39" s="154"/>
      <c r="Z39" s="177">
        <v>42</v>
      </c>
      <c r="AA39" s="177">
        <v>6</v>
      </c>
      <c r="AB39" s="177">
        <v>7</v>
      </c>
      <c r="AC39" s="182">
        <f t="shared" si="7"/>
        <v>336</v>
      </c>
      <c r="AD39" s="184">
        <f t="shared" si="67"/>
        <v>397.54</v>
      </c>
      <c r="AE39" s="177">
        <f t="shared" si="9"/>
        <v>1615</v>
      </c>
      <c r="AF39" s="1"/>
      <c r="AG39" s="3">
        <f t="shared" si="5"/>
        <v>60</v>
      </c>
    </row>
    <row r="40" spans="1:33" ht="18" customHeight="1" outlineLevel="1" x14ac:dyDescent="0.35">
      <c r="A40" s="1"/>
      <c r="B40" s="44">
        <v>16693</v>
      </c>
      <c r="C40" s="44">
        <v>1000016693</v>
      </c>
      <c r="D40" s="45" t="s">
        <v>54</v>
      </c>
      <c r="E40" s="110" t="s">
        <v>556</v>
      </c>
      <c r="F40" s="110">
        <f t="shared" si="4"/>
        <v>31</v>
      </c>
      <c r="G40" s="95" t="s">
        <v>338</v>
      </c>
      <c r="H40" s="62">
        <v>138</v>
      </c>
      <c r="I40" s="62">
        <v>62</v>
      </c>
      <c r="J40" s="62">
        <v>180</v>
      </c>
      <c r="K40" s="61">
        <v>400</v>
      </c>
      <c r="L40" s="62">
        <v>430</v>
      </c>
      <c r="M40" s="47">
        <v>12</v>
      </c>
      <c r="N40" s="47"/>
      <c r="O40" s="47">
        <v>960</v>
      </c>
      <c r="P40" s="48">
        <v>8076809575980</v>
      </c>
      <c r="Q40" s="5"/>
      <c r="R40" s="45">
        <f t="shared" ref="R40:R62" si="69">M40*K40</f>
        <v>4800</v>
      </c>
      <c r="S40" s="45">
        <v>5410</v>
      </c>
      <c r="T40" s="49">
        <f t="shared" si="6"/>
        <v>23.52</v>
      </c>
      <c r="U40" s="45">
        <v>400</v>
      </c>
      <c r="V40" s="45">
        <v>196</v>
      </c>
      <c r="W40" s="45">
        <v>300</v>
      </c>
      <c r="X40" s="86" t="s">
        <v>223</v>
      </c>
      <c r="Y40" s="1"/>
      <c r="Z40" s="45">
        <f>AA40*AB40</f>
        <v>56</v>
      </c>
      <c r="AA40" s="45">
        <v>8</v>
      </c>
      <c r="AB40" s="45">
        <v>7</v>
      </c>
      <c r="AC40" s="48">
        <f t="shared" ref="AC40:AC45" si="70">Z40*R40/1000</f>
        <v>268.8</v>
      </c>
      <c r="AD40" s="50">
        <f t="shared" si="67"/>
        <v>327.96</v>
      </c>
      <c r="AE40" s="45">
        <f t="shared" ref="AE40:AE55" si="71">AB40*V40+145+6</f>
        <v>1523</v>
      </c>
      <c r="AF40" s="1"/>
      <c r="AG40" s="3">
        <f t="shared" si="5"/>
        <v>96</v>
      </c>
    </row>
    <row r="41" spans="1:33" s="214" customFormat="1" ht="18" customHeight="1" outlineLevel="1" x14ac:dyDescent="0.35">
      <c r="A41" s="202"/>
      <c r="B41" s="203">
        <v>16693</v>
      </c>
      <c r="C41" s="199">
        <v>1000023452</v>
      </c>
      <c r="D41" s="200" t="s">
        <v>757</v>
      </c>
      <c r="E41" s="205" t="s">
        <v>556</v>
      </c>
      <c r="F41" s="205">
        <f t="shared" ref="F41" si="72">LEN(E41)</f>
        <v>31</v>
      </c>
      <c r="G41" s="206" t="s">
        <v>338</v>
      </c>
      <c r="H41" s="207">
        <v>138</v>
      </c>
      <c r="I41" s="207">
        <v>62</v>
      </c>
      <c r="J41" s="207">
        <v>180</v>
      </c>
      <c r="K41" s="208">
        <v>400</v>
      </c>
      <c r="L41" s="207">
        <v>430</v>
      </c>
      <c r="M41" s="209">
        <v>12</v>
      </c>
      <c r="N41" s="209"/>
      <c r="O41" s="209">
        <v>960</v>
      </c>
      <c r="P41" s="210">
        <v>8076809575980</v>
      </c>
      <c r="Q41" s="211"/>
      <c r="R41" s="204">
        <f t="shared" ref="R41" si="73">M41*K41</f>
        <v>4800</v>
      </c>
      <c r="S41" s="204">
        <v>5410</v>
      </c>
      <c r="T41" s="212">
        <f t="shared" ref="T41" si="74">(U41/100)*(V41/100)*(W41/100)</f>
        <v>23.52</v>
      </c>
      <c r="U41" s="204">
        <v>400</v>
      </c>
      <c r="V41" s="204">
        <v>196</v>
      </c>
      <c r="W41" s="204">
        <v>300</v>
      </c>
      <c r="X41" s="201" t="s">
        <v>758</v>
      </c>
      <c r="Y41" s="202"/>
      <c r="Z41" s="204">
        <f>AA41*AB41</f>
        <v>56</v>
      </c>
      <c r="AA41" s="204">
        <v>8</v>
      </c>
      <c r="AB41" s="204">
        <v>7</v>
      </c>
      <c r="AC41" s="210">
        <f t="shared" si="70"/>
        <v>268.8</v>
      </c>
      <c r="AD41" s="213">
        <f t="shared" ref="AD41" si="75">Z41*S41/1000+25</f>
        <v>327.96</v>
      </c>
      <c r="AE41" s="204">
        <f t="shared" ref="AE41" si="76">AB41*V41+145+6</f>
        <v>1523</v>
      </c>
      <c r="AF41" s="202"/>
      <c r="AG41" s="214">
        <f t="shared" ref="AG41" si="77">AA41*M41</f>
        <v>96</v>
      </c>
    </row>
    <row r="42" spans="1:33" ht="18" customHeight="1" outlineLevel="1" x14ac:dyDescent="0.35">
      <c r="A42" s="1"/>
      <c r="B42" s="215">
        <v>16693</v>
      </c>
      <c r="C42" s="175">
        <v>1000024205</v>
      </c>
      <c r="D42" s="177" t="s">
        <v>775</v>
      </c>
      <c r="E42" s="177" t="s">
        <v>556</v>
      </c>
      <c r="F42" s="177">
        <f t="shared" ref="F42" si="78">LEN(E42)</f>
        <v>31</v>
      </c>
      <c r="G42" s="217" t="s">
        <v>338</v>
      </c>
      <c r="H42" s="179">
        <v>138</v>
      </c>
      <c r="I42" s="179">
        <v>62</v>
      </c>
      <c r="J42" s="179">
        <v>180</v>
      </c>
      <c r="K42" s="180">
        <v>400</v>
      </c>
      <c r="L42" s="179">
        <v>430</v>
      </c>
      <c r="M42" s="181">
        <v>12</v>
      </c>
      <c r="N42" s="181"/>
      <c r="O42" s="181">
        <v>960</v>
      </c>
      <c r="P42" s="182">
        <v>8076809575980</v>
      </c>
      <c r="Q42" s="155"/>
      <c r="R42" s="177">
        <f t="shared" ref="R42" si="79">M42*K42</f>
        <v>4800</v>
      </c>
      <c r="S42" s="177">
        <v>5470</v>
      </c>
      <c r="T42" s="183">
        <v>27.960999999999999</v>
      </c>
      <c r="U42" s="177">
        <v>398</v>
      </c>
      <c r="V42" s="177">
        <v>205</v>
      </c>
      <c r="W42" s="177">
        <v>298</v>
      </c>
      <c r="X42" s="218" t="s">
        <v>776</v>
      </c>
      <c r="Y42" s="154"/>
      <c r="Z42" s="219">
        <v>40</v>
      </c>
      <c r="AA42" s="177">
        <v>8</v>
      </c>
      <c r="AB42" s="177">
        <v>5</v>
      </c>
      <c r="AC42" s="182">
        <f t="shared" si="70"/>
        <v>192</v>
      </c>
      <c r="AD42" s="184">
        <f t="shared" ref="AD42" si="80">Z42*S42/1000+25</f>
        <v>243.8</v>
      </c>
      <c r="AE42" s="177">
        <f t="shared" ref="AE42" si="81">AB42*V42+145+6</f>
        <v>1176</v>
      </c>
      <c r="AF42" s="1"/>
      <c r="AG42" s="3">
        <f t="shared" ref="AG42" si="82">AA42*M42</f>
        <v>96</v>
      </c>
    </row>
    <row r="43" spans="1:33" ht="18" customHeight="1" outlineLevel="1" x14ac:dyDescent="0.35">
      <c r="A43" s="1"/>
      <c r="B43" s="44">
        <v>16704</v>
      </c>
      <c r="C43" s="44">
        <v>1000016704</v>
      </c>
      <c r="D43" s="45" t="s">
        <v>51</v>
      </c>
      <c r="E43" s="110" t="s">
        <v>558</v>
      </c>
      <c r="F43" s="110">
        <f t="shared" si="4"/>
        <v>39</v>
      </c>
      <c r="G43" s="95" t="s">
        <v>345</v>
      </c>
      <c r="H43" s="62">
        <v>138</v>
      </c>
      <c r="I43" s="62">
        <v>53</v>
      </c>
      <c r="J43" s="62">
        <v>180</v>
      </c>
      <c r="K43" s="61">
        <v>450</v>
      </c>
      <c r="L43" s="62">
        <v>476</v>
      </c>
      <c r="M43" s="47">
        <v>14</v>
      </c>
      <c r="N43" s="47"/>
      <c r="O43" s="47">
        <v>960</v>
      </c>
      <c r="P43" s="48">
        <v>8076809576079</v>
      </c>
      <c r="Q43" s="5"/>
      <c r="R43" s="45">
        <f t="shared" si="69"/>
        <v>6300</v>
      </c>
      <c r="S43" s="45">
        <v>6920</v>
      </c>
      <c r="T43" s="49">
        <f>(U43/100)*(V43/100)*(W43/100)</f>
        <v>23.52</v>
      </c>
      <c r="U43" s="45">
        <v>400</v>
      </c>
      <c r="V43" s="45">
        <v>196</v>
      </c>
      <c r="W43" s="45">
        <v>300</v>
      </c>
      <c r="X43" s="86" t="s">
        <v>224</v>
      </c>
      <c r="Y43" s="1"/>
      <c r="Z43" s="45">
        <f t="shared" ref="Z43:Z62" si="83">AA43*AB43</f>
        <v>56</v>
      </c>
      <c r="AA43" s="45">
        <v>8</v>
      </c>
      <c r="AB43" s="45">
        <v>7</v>
      </c>
      <c r="AC43" s="48">
        <f t="shared" si="70"/>
        <v>352.8</v>
      </c>
      <c r="AD43" s="50">
        <f>Z43*S43/1000+25</f>
        <v>412.52</v>
      </c>
      <c r="AE43" s="45">
        <f t="shared" si="71"/>
        <v>1523</v>
      </c>
      <c r="AF43" s="1"/>
      <c r="AG43" s="3">
        <f t="shared" si="5"/>
        <v>112</v>
      </c>
    </row>
    <row r="44" spans="1:33" s="214" customFormat="1" ht="18" customHeight="1" outlineLevel="1" x14ac:dyDescent="0.35">
      <c r="A44" s="202"/>
      <c r="B44" s="203">
        <v>16704</v>
      </c>
      <c r="C44" s="199">
        <v>1000023443</v>
      </c>
      <c r="D44" s="200" t="s">
        <v>753</v>
      </c>
      <c r="E44" s="205" t="s">
        <v>558</v>
      </c>
      <c r="F44" s="205">
        <f t="shared" ref="F44" si="84">LEN(E44)</f>
        <v>39</v>
      </c>
      <c r="G44" s="206" t="s">
        <v>345</v>
      </c>
      <c r="H44" s="207">
        <v>138</v>
      </c>
      <c r="I44" s="207">
        <v>53</v>
      </c>
      <c r="J44" s="207">
        <v>180</v>
      </c>
      <c r="K44" s="208">
        <v>450</v>
      </c>
      <c r="L44" s="207">
        <v>476</v>
      </c>
      <c r="M44" s="209">
        <v>14</v>
      </c>
      <c r="N44" s="209"/>
      <c r="O44" s="209">
        <v>960</v>
      </c>
      <c r="P44" s="210">
        <v>8076809576079</v>
      </c>
      <c r="Q44" s="211"/>
      <c r="R44" s="204">
        <f t="shared" ref="R44" si="85">M44*K44</f>
        <v>6300</v>
      </c>
      <c r="S44" s="204">
        <v>6920</v>
      </c>
      <c r="T44" s="212">
        <f>(U44/100)*(V44/100)*(W44/100)</f>
        <v>23.52</v>
      </c>
      <c r="U44" s="204">
        <v>400</v>
      </c>
      <c r="V44" s="204">
        <v>196</v>
      </c>
      <c r="W44" s="204">
        <v>300</v>
      </c>
      <c r="X44" s="201" t="s">
        <v>754</v>
      </c>
      <c r="Y44" s="202"/>
      <c r="Z44" s="204">
        <f t="shared" ref="Z44" si="86">AA44*AB44</f>
        <v>56</v>
      </c>
      <c r="AA44" s="204">
        <v>8</v>
      </c>
      <c r="AB44" s="204">
        <v>7</v>
      </c>
      <c r="AC44" s="210">
        <f t="shared" si="70"/>
        <v>352.8</v>
      </c>
      <c r="AD44" s="213">
        <f>Z44*S44/1000+25</f>
        <v>412.52</v>
      </c>
      <c r="AE44" s="204">
        <f t="shared" ref="AE44" si="87">AB44*V44+145+6</f>
        <v>1523</v>
      </c>
      <c r="AF44" s="202"/>
      <c r="AG44" s="214">
        <f t="shared" ref="AG44" si="88">AA44*M44</f>
        <v>112</v>
      </c>
    </row>
    <row r="45" spans="1:33" s="168" customFormat="1" ht="18" customHeight="1" outlineLevel="1" x14ac:dyDescent="0.35">
      <c r="A45" s="154"/>
      <c r="B45" s="175"/>
      <c r="C45" s="175">
        <v>1000023300</v>
      </c>
      <c r="D45" s="176" t="s">
        <v>716</v>
      </c>
      <c r="E45" s="177"/>
      <c r="F45" s="177"/>
      <c r="G45" s="178" t="s">
        <v>717</v>
      </c>
      <c r="H45" s="73">
        <v>138</v>
      </c>
      <c r="I45" s="73">
        <v>53</v>
      </c>
      <c r="J45" s="73">
        <v>180</v>
      </c>
      <c r="K45" s="180">
        <v>450</v>
      </c>
      <c r="L45" s="179">
        <v>478</v>
      </c>
      <c r="M45" s="181">
        <v>14</v>
      </c>
      <c r="N45" s="181"/>
      <c r="O45" s="181">
        <v>960</v>
      </c>
      <c r="P45" s="182">
        <v>8076809584869</v>
      </c>
      <c r="Q45" s="155"/>
      <c r="R45" s="177">
        <v>6300</v>
      </c>
      <c r="S45" s="177">
        <v>7200</v>
      </c>
      <c r="T45" s="183">
        <v>24.928999999999998</v>
      </c>
      <c r="U45" s="177">
        <v>390</v>
      </c>
      <c r="V45" s="177">
        <v>191</v>
      </c>
      <c r="W45" s="177">
        <v>291</v>
      </c>
      <c r="X45" s="185" t="s">
        <v>718</v>
      </c>
      <c r="Y45" s="154"/>
      <c r="Z45" s="177">
        <v>56</v>
      </c>
      <c r="AA45" s="177">
        <v>8</v>
      </c>
      <c r="AB45" s="177">
        <v>7</v>
      </c>
      <c r="AC45" s="186">
        <f t="shared" si="70"/>
        <v>352.8</v>
      </c>
      <c r="AD45" s="184">
        <f>Z45*S45/1000+25</f>
        <v>428.2</v>
      </c>
      <c r="AE45" s="176">
        <f t="shared" ref="AE45" si="89">AB45*V45+145+6</f>
        <v>1488</v>
      </c>
      <c r="AF45" s="154"/>
      <c r="AG45" s="168">
        <f t="shared" si="5"/>
        <v>112</v>
      </c>
    </row>
    <row r="46" spans="1:33" ht="18" customHeight="1" outlineLevel="1" x14ac:dyDescent="0.35">
      <c r="A46" s="1"/>
      <c r="B46" s="44">
        <v>16705</v>
      </c>
      <c r="C46" s="44">
        <v>1000016705</v>
      </c>
      <c r="D46" s="45" t="s">
        <v>55</v>
      </c>
      <c r="E46" s="110" t="s">
        <v>557</v>
      </c>
      <c r="F46" s="110">
        <f t="shared" si="4"/>
        <v>37</v>
      </c>
      <c r="G46" s="95" t="s">
        <v>346</v>
      </c>
      <c r="H46" s="62">
        <v>138</v>
      </c>
      <c r="I46" s="62">
        <v>62</v>
      </c>
      <c r="J46" s="62">
        <v>180</v>
      </c>
      <c r="K46" s="61">
        <v>450</v>
      </c>
      <c r="L46" s="62">
        <v>480</v>
      </c>
      <c r="M46" s="47">
        <v>12</v>
      </c>
      <c r="N46" s="47"/>
      <c r="O46" s="47">
        <v>960</v>
      </c>
      <c r="P46" s="48">
        <v>8076809576086</v>
      </c>
      <c r="Q46" s="5"/>
      <c r="R46" s="45">
        <f t="shared" si="69"/>
        <v>5400</v>
      </c>
      <c r="S46" s="45">
        <v>6020</v>
      </c>
      <c r="T46" s="49">
        <f t="shared" si="6"/>
        <v>23.52</v>
      </c>
      <c r="U46" s="45">
        <v>400</v>
      </c>
      <c r="V46" s="45">
        <v>196</v>
      </c>
      <c r="W46" s="45">
        <v>300</v>
      </c>
      <c r="X46" s="86" t="s">
        <v>225</v>
      </c>
      <c r="Y46" s="1"/>
      <c r="Z46" s="45">
        <f t="shared" si="83"/>
        <v>56</v>
      </c>
      <c r="AA46" s="45">
        <v>8</v>
      </c>
      <c r="AB46" s="45">
        <v>7</v>
      </c>
      <c r="AC46" s="48">
        <f t="shared" si="7"/>
        <v>302.39999999999998</v>
      </c>
      <c r="AD46" s="50">
        <f t="shared" si="67"/>
        <v>362.12</v>
      </c>
      <c r="AE46" s="45">
        <f t="shared" si="71"/>
        <v>1523</v>
      </c>
      <c r="AF46" s="1"/>
      <c r="AG46" s="3">
        <f t="shared" si="5"/>
        <v>96</v>
      </c>
    </row>
    <row r="47" spans="1:33" ht="18" customHeight="1" outlineLevel="1" x14ac:dyDescent="0.35">
      <c r="A47" s="1"/>
      <c r="B47" s="44">
        <v>16705</v>
      </c>
      <c r="C47" s="187">
        <v>1000023466</v>
      </c>
      <c r="D47" s="176" t="s">
        <v>739</v>
      </c>
      <c r="E47" s="110" t="s">
        <v>557</v>
      </c>
      <c r="F47" s="110">
        <f t="shared" ref="F47" si="90">LEN(E47)</f>
        <v>37</v>
      </c>
      <c r="G47" s="95" t="s">
        <v>346</v>
      </c>
      <c r="H47" s="62">
        <v>138</v>
      </c>
      <c r="I47" s="62">
        <v>62</v>
      </c>
      <c r="J47" s="62">
        <v>180</v>
      </c>
      <c r="K47" s="61">
        <v>450</v>
      </c>
      <c r="L47" s="62">
        <v>480</v>
      </c>
      <c r="M47" s="47">
        <v>12</v>
      </c>
      <c r="N47" s="47"/>
      <c r="O47" s="47">
        <v>960</v>
      </c>
      <c r="P47" s="48">
        <v>8076809576086</v>
      </c>
      <c r="Q47" s="5"/>
      <c r="R47" s="45">
        <f t="shared" ref="R47" si="91">M47*K47</f>
        <v>5400</v>
      </c>
      <c r="S47" s="45">
        <v>6020</v>
      </c>
      <c r="T47" s="49">
        <f t="shared" ref="T47" si="92">(U47/100)*(V47/100)*(W47/100)</f>
        <v>23.52</v>
      </c>
      <c r="U47" s="45">
        <v>400</v>
      </c>
      <c r="V47" s="45">
        <v>196</v>
      </c>
      <c r="W47" s="45">
        <v>300</v>
      </c>
      <c r="X47" s="191" t="s">
        <v>740</v>
      </c>
      <c r="Y47" s="1"/>
      <c r="Z47" s="45">
        <f t="shared" ref="Z47" si="93">AA47*AB47</f>
        <v>56</v>
      </c>
      <c r="AA47" s="45">
        <v>8</v>
      </c>
      <c r="AB47" s="45">
        <v>7</v>
      </c>
      <c r="AC47" s="48">
        <f t="shared" ref="AC47" si="94">Z47*R47/1000</f>
        <v>302.39999999999998</v>
      </c>
      <c r="AD47" s="50">
        <f t="shared" ref="AD47" si="95">Z47*S47/1000+25</f>
        <v>362.12</v>
      </c>
      <c r="AE47" s="45">
        <f t="shared" ref="AE47" si="96">AB47*V47+145+6</f>
        <v>1523</v>
      </c>
      <c r="AF47" s="1"/>
      <c r="AG47" s="3">
        <f t="shared" ref="AG47" si="97">AA47*M47</f>
        <v>96</v>
      </c>
    </row>
    <row r="48" spans="1:33" s="214" customFormat="1" ht="18" customHeight="1" outlineLevel="1" x14ac:dyDescent="0.35">
      <c r="A48" s="202"/>
      <c r="B48" s="203">
        <v>16705</v>
      </c>
      <c r="C48" s="199">
        <v>1000023456</v>
      </c>
      <c r="D48" s="200" t="s">
        <v>759</v>
      </c>
      <c r="E48" s="205" t="s">
        <v>557</v>
      </c>
      <c r="F48" s="205">
        <f t="shared" ref="F48" si="98">LEN(E48)</f>
        <v>37</v>
      </c>
      <c r="G48" s="206" t="s">
        <v>346</v>
      </c>
      <c r="H48" s="207">
        <v>138</v>
      </c>
      <c r="I48" s="207">
        <v>62</v>
      </c>
      <c r="J48" s="207">
        <v>180</v>
      </c>
      <c r="K48" s="208">
        <v>450</v>
      </c>
      <c r="L48" s="207">
        <v>480</v>
      </c>
      <c r="M48" s="209">
        <v>12</v>
      </c>
      <c r="N48" s="209"/>
      <c r="O48" s="209">
        <v>960</v>
      </c>
      <c r="P48" s="210">
        <v>8076809576086</v>
      </c>
      <c r="Q48" s="211"/>
      <c r="R48" s="204">
        <f t="shared" ref="R48" si="99">M48*K48</f>
        <v>5400</v>
      </c>
      <c r="S48" s="204">
        <v>6020</v>
      </c>
      <c r="T48" s="212">
        <f t="shared" ref="T48" si="100">(U48/100)*(V48/100)*(W48/100)</f>
        <v>23.52</v>
      </c>
      <c r="U48" s="204">
        <v>400</v>
      </c>
      <c r="V48" s="204">
        <v>196</v>
      </c>
      <c r="W48" s="204">
        <v>300</v>
      </c>
      <c r="X48" s="201" t="s">
        <v>760</v>
      </c>
      <c r="Y48" s="202"/>
      <c r="Z48" s="204">
        <f t="shared" ref="Z48" si="101">AA48*AB48</f>
        <v>56</v>
      </c>
      <c r="AA48" s="204">
        <v>8</v>
      </c>
      <c r="AB48" s="204">
        <v>7</v>
      </c>
      <c r="AC48" s="210">
        <f t="shared" ref="AC48" si="102">Z48*R48/1000</f>
        <v>302.39999999999998</v>
      </c>
      <c r="AD48" s="213">
        <f t="shared" ref="AD48" si="103">Z48*S48/1000+25</f>
        <v>362.12</v>
      </c>
      <c r="AE48" s="204">
        <f t="shared" ref="AE48" si="104">AB48*V48+145+6</f>
        <v>1523</v>
      </c>
      <c r="AF48" s="202"/>
      <c r="AG48" s="214">
        <f t="shared" ref="AG48" si="105">AA48*M48</f>
        <v>96</v>
      </c>
    </row>
    <row r="49" spans="1:33" ht="24.5" customHeight="1" outlineLevel="1" x14ac:dyDescent="0.35">
      <c r="A49" s="1"/>
      <c r="B49" s="44">
        <v>16694</v>
      </c>
      <c r="C49" s="44">
        <v>1000016694</v>
      </c>
      <c r="D49" s="45" t="s">
        <v>56</v>
      </c>
      <c r="E49" s="110" t="s">
        <v>559</v>
      </c>
      <c r="F49" s="110">
        <f t="shared" si="4"/>
        <v>38</v>
      </c>
      <c r="G49" s="95" t="s">
        <v>339</v>
      </c>
      <c r="H49" s="62">
        <v>138</v>
      </c>
      <c r="I49" s="62">
        <v>53</v>
      </c>
      <c r="J49" s="62">
        <v>155</v>
      </c>
      <c r="K49" s="61">
        <v>450</v>
      </c>
      <c r="L49" s="62">
        <v>475</v>
      </c>
      <c r="M49" s="47">
        <v>14</v>
      </c>
      <c r="N49" s="47"/>
      <c r="O49" s="47">
        <v>960</v>
      </c>
      <c r="P49" s="48">
        <v>8076809575997</v>
      </c>
      <c r="Q49" s="5"/>
      <c r="R49" s="45">
        <f t="shared" si="69"/>
        <v>6300</v>
      </c>
      <c r="S49" s="45">
        <v>6890</v>
      </c>
      <c r="T49" s="49">
        <f t="shared" si="6"/>
        <v>20.399999999999999</v>
      </c>
      <c r="U49" s="45">
        <v>400</v>
      </c>
      <c r="V49" s="45">
        <v>170</v>
      </c>
      <c r="W49" s="45">
        <v>300</v>
      </c>
      <c r="X49" s="86" t="s">
        <v>226</v>
      </c>
      <c r="Y49" s="1"/>
      <c r="Z49" s="45">
        <f t="shared" si="83"/>
        <v>72</v>
      </c>
      <c r="AA49" s="45">
        <v>8</v>
      </c>
      <c r="AB49" s="45">
        <v>9</v>
      </c>
      <c r="AC49" s="48">
        <f t="shared" si="7"/>
        <v>453.6</v>
      </c>
      <c r="AD49" s="50">
        <f t="shared" si="67"/>
        <v>521.07999999999993</v>
      </c>
      <c r="AE49" s="45">
        <f t="shared" si="71"/>
        <v>1681</v>
      </c>
      <c r="AF49" s="1"/>
      <c r="AG49" s="3">
        <f t="shared" si="5"/>
        <v>112</v>
      </c>
    </row>
    <row r="50" spans="1:33" ht="18" customHeight="1" outlineLevel="1" x14ac:dyDescent="0.35">
      <c r="A50" s="1"/>
      <c r="B50" s="44">
        <v>16695</v>
      </c>
      <c r="C50" s="44">
        <v>1000016695</v>
      </c>
      <c r="D50" s="45" t="s">
        <v>53</v>
      </c>
      <c r="E50" s="110" t="s">
        <v>560</v>
      </c>
      <c r="F50" s="110">
        <f t="shared" si="4"/>
        <v>29</v>
      </c>
      <c r="G50" s="95" t="s">
        <v>340</v>
      </c>
      <c r="H50" s="62">
        <v>138</v>
      </c>
      <c r="I50" s="62">
        <v>62</v>
      </c>
      <c r="J50" s="62">
        <v>180</v>
      </c>
      <c r="K50" s="61">
        <v>450</v>
      </c>
      <c r="L50" s="62">
        <v>480</v>
      </c>
      <c r="M50" s="47">
        <v>12</v>
      </c>
      <c r="N50" s="47"/>
      <c r="O50" s="47">
        <v>960</v>
      </c>
      <c r="P50" s="48">
        <v>8076809576000</v>
      </c>
      <c r="Q50" s="5"/>
      <c r="R50" s="45">
        <f t="shared" si="69"/>
        <v>5400</v>
      </c>
      <c r="S50" s="45">
        <v>6020</v>
      </c>
      <c r="T50" s="49">
        <f t="shared" si="6"/>
        <v>23.52</v>
      </c>
      <c r="U50" s="45">
        <v>400</v>
      </c>
      <c r="V50" s="45">
        <v>196</v>
      </c>
      <c r="W50" s="45">
        <v>300</v>
      </c>
      <c r="X50" s="86" t="s">
        <v>227</v>
      </c>
      <c r="Y50" s="1"/>
      <c r="Z50" s="45">
        <f t="shared" si="83"/>
        <v>56</v>
      </c>
      <c r="AA50" s="45">
        <v>8</v>
      </c>
      <c r="AB50" s="45">
        <v>7</v>
      </c>
      <c r="AC50" s="48">
        <f t="shared" si="7"/>
        <v>302.39999999999998</v>
      </c>
      <c r="AD50" s="50">
        <f t="shared" si="67"/>
        <v>362.12</v>
      </c>
      <c r="AE50" s="45">
        <f t="shared" si="71"/>
        <v>1523</v>
      </c>
      <c r="AF50" s="1"/>
      <c r="AG50" s="3">
        <f t="shared" si="5"/>
        <v>96</v>
      </c>
    </row>
    <row r="51" spans="1:33" ht="18" customHeight="1" outlineLevel="1" x14ac:dyDescent="0.35">
      <c r="A51" s="1"/>
      <c r="B51" s="44">
        <v>16695</v>
      </c>
      <c r="C51" s="187">
        <v>1000023465</v>
      </c>
      <c r="D51" s="176" t="s">
        <v>735</v>
      </c>
      <c r="E51" s="110" t="s">
        <v>560</v>
      </c>
      <c r="F51" s="110">
        <f t="shared" ref="F51" si="106">LEN(E51)</f>
        <v>29</v>
      </c>
      <c r="G51" s="95" t="s">
        <v>340</v>
      </c>
      <c r="H51" s="62">
        <v>138</v>
      </c>
      <c r="I51" s="62">
        <v>62</v>
      </c>
      <c r="J51" s="62">
        <v>180</v>
      </c>
      <c r="K51" s="61">
        <v>450</v>
      </c>
      <c r="L51" s="62">
        <v>480</v>
      </c>
      <c r="M51" s="47">
        <v>12</v>
      </c>
      <c r="N51" s="47"/>
      <c r="O51" s="47">
        <v>960</v>
      </c>
      <c r="P51" s="48">
        <v>8076809576000</v>
      </c>
      <c r="Q51" s="5"/>
      <c r="R51" s="45">
        <f t="shared" ref="R51" si="107">M51*K51</f>
        <v>5400</v>
      </c>
      <c r="S51" s="45">
        <v>6020</v>
      </c>
      <c r="T51" s="49">
        <f t="shared" ref="T51" si="108">(U51/100)*(V51/100)*(W51/100)</f>
        <v>23.52</v>
      </c>
      <c r="U51" s="45">
        <v>400</v>
      </c>
      <c r="V51" s="45">
        <v>196</v>
      </c>
      <c r="W51" s="45">
        <v>300</v>
      </c>
      <c r="X51" s="191" t="s">
        <v>736</v>
      </c>
      <c r="Y51" s="1"/>
      <c r="Z51" s="45">
        <f t="shared" ref="Z51" si="109">AA51*AB51</f>
        <v>56</v>
      </c>
      <c r="AA51" s="45">
        <v>8</v>
      </c>
      <c r="AB51" s="45">
        <v>7</v>
      </c>
      <c r="AC51" s="48">
        <f t="shared" ref="AC51" si="110">Z51*R51/1000</f>
        <v>302.39999999999998</v>
      </c>
      <c r="AD51" s="50">
        <f t="shared" ref="AD51" si="111">Z51*S51/1000+25</f>
        <v>362.12</v>
      </c>
      <c r="AE51" s="45">
        <f t="shared" ref="AE51" si="112">AB51*V51+145+6</f>
        <v>1523</v>
      </c>
      <c r="AF51" s="1"/>
      <c r="AG51" s="3">
        <f t="shared" ref="AG51" si="113">AA51*M51</f>
        <v>96</v>
      </c>
    </row>
    <row r="52" spans="1:33" s="214" customFormat="1" ht="18" customHeight="1" outlineLevel="1" x14ac:dyDescent="0.35">
      <c r="A52" s="202"/>
      <c r="B52" s="203">
        <v>16695</v>
      </c>
      <c r="C52" s="199">
        <v>1000023450</v>
      </c>
      <c r="D52" s="200" t="s">
        <v>755</v>
      </c>
      <c r="E52" s="205" t="s">
        <v>560</v>
      </c>
      <c r="F52" s="205">
        <f t="shared" ref="F52" si="114">LEN(E52)</f>
        <v>29</v>
      </c>
      <c r="G52" s="206" t="s">
        <v>340</v>
      </c>
      <c r="H52" s="207">
        <v>138</v>
      </c>
      <c r="I52" s="207">
        <v>62</v>
      </c>
      <c r="J52" s="207">
        <v>180</v>
      </c>
      <c r="K52" s="208">
        <v>450</v>
      </c>
      <c r="L52" s="207">
        <v>480</v>
      </c>
      <c r="M52" s="209">
        <v>12</v>
      </c>
      <c r="N52" s="209"/>
      <c r="O52" s="209">
        <v>960</v>
      </c>
      <c r="P52" s="210">
        <v>8076809576000</v>
      </c>
      <c r="Q52" s="211"/>
      <c r="R52" s="204">
        <f t="shared" ref="R52" si="115">M52*K52</f>
        <v>5400</v>
      </c>
      <c r="S52" s="204">
        <v>6020</v>
      </c>
      <c r="T52" s="212">
        <f t="shared" ref="T52" si="116">(U52/100)*(V52/100)*(W52/100)</f>
        <v>23.52</v>
      </c>
      <c r="U52" s="204">
        <v>400</v>
      </c>
      <c r="V52" s="204">
        <v>196</v>
      </c>
      <c r="W52" s="204">
        <v>300</v>
      </c>
      <c r="X52" s="201" t="s">
        <v>756</v>
      </c>
      <c r="Y52" s="202"/>
      <c r="Z52" s="204">
        <f t="shared" ref="Z52" si="117">AA52*AB52</f>
        <v>56</v>
      </c>
      <c r="AA52" s="204">
        <v>8</v>
      </c>
      <c r="AB52" s="204">
        <v>7</v>
      </c>
      <c r="AC52" s="210">
        <f t="shared" ref="AC52" si="118">Z52*R52/1000</f>
        <v>302.39999999999998</v>
      </c>
      <c r="AD52" s="213">
        <f t="shared" ref="AD52" si="119">Z52*S52/1000+25</f>
        <v>362.12</v>
      </c>
      <c r="AE52" s="204">
        <f t="shared" ref="AE52" si="120">AB52*V52+145+6</f>
        <v>1523</v>
      </c>
      <c r="AF52" s="202"/>
      <c r="AG52" s="214">
        <f t="shared" ref="AG52" si="121">AA52*M52</f>
        <v>96</v>
      </c>
    </row>
    <row r="53" spans="1:33" ht="18" customHeight="1" outlineLevel="1" x14ac:dyDescent="0.35">
      <c r="A53" s="1"/>
      <c r="B53" s="44">
        <v>16712</v>
      </c>
      <c r="C53" s="44">
        <v>1000016712</v>
      </c>
      <c r="D53" s="45" t="s">
        <v>52</v>
      </c>
      <c r="E53" s="110" t="s">
        <v>561</v>
      </c>
      <c r="F53" s="110">
        <f t="shared" si="4"/>
        <v>36</v>
      </c>
      <c r="G53" s="95" t="s">
        <v>351</v>
      </c>
      <c r="H53" s="62">
        <v>138</v>
      </c>
      <c r="I53" s="62">
        <v>62</v>
      </c>
      <c r="J53" s="62">
        <v>180</v>
      </c>
      <c r="K53" s="61">
        <v>450</v>
      </c>
      <c r="L53" s="62">
        <v>480</v>
      </c>
      <c r="M53" s="47">
        <v>12</v>
      </c>
      <c r="N53" s="47"/>
      <c r="O53" s="47">
        <v>960</v>
      </c>
      <c r="P53" s="48">
        <v>8076809576130</v>
      </c>
      <c r="Q53" s="5"/>
      <c r="R53" s="45">
        <f t="shared" si="69"/>
        <v>5400</v>
      </c>
      <c r="S53" s="45">
        <v>6020</v>
      </c>
      <c r="T53" s="49">
        <f t="shared" si="6"/>
        <v>23.52</v>
      </c>
      <c r="U53" s="45">
        <v>400</v>
      </c>
      <c r="V53" s="45">
        <v>196</v>
      </c>
      <c r="W53" s="45">
        <v>300</v>
      </c>
      <c r="X53" s="86" t="s">
        <v>228</v>
      </c>
      <c r="Y53" s="1"/>
      <c r="Z53" s="45">
        <f t="shared" si="83"/>
        <v>56</v>
      </c>
      <c r="AA53" s="45">
        <v>8</v>
      </c>
      <c r="AB53" s="45">
        <v>7</v>
      </c>
      <c r="AC53" s="48">
        <f t="shared" si="7"/>
        <v>302.39999999999998</v>
      </c>
      <c r="AD53" s="50">
        <f t="shared" si="67"/>
        <v>362.12</v>
      </c>
      <c r="AE53" s="45">
        <f t="shared" si="71"/>
        <v>1523</v>
      </c>
      <c r="AF53" s="1"/>
      <c r="AG53" s="3">
        <f t="shared" si="5"/>
        <v>96</v>
      </c>
    </row>
    <row r="54" spans="1:33" s="214" customFormat="1" ht="18" customHeight="1" outlineLevel="1" x14ac:dyDescent="0.35">
      <c r="A54" s="202"/>
      <c r="B54" s="203">
        <v>16712</v>
      </c>
      <c r="C54" s="199">
        <v>1000023457</v>
      </c>
      <c r="D54" s="200" t="s">
        <v>761</v>
      </c>
      <c r="E54" s="205" t="s">
        <v>561</v>
      </c>
      <c r="F54" s="205">
        <f t="shared" ref="F54" si="122">LEN(E54)</f>
        <v>36</v>
      </c>
      <c r="G54" s="206" t="s">
        <v>351</v>
      </c>
      <c r="H54" s="207">
        <v>138</v>
      </c>
      <c r="I54" s="207">
        <v>62</v>
      </c>
      <c r="J54" s="207">
        <v>180</v>
      </c>
      <c r="K54" s="208">
        <v>450</v>
      </c>
      <c r="L54" s="207">
        <v>480</v>
      </c>
      <c r="M54" s="209">
        <v>12</v>
      </c>
      <c r="N54" s="209"/>
      <c r="O54" s="209">
        <v>960</v>
      </c>
      <c r="P54" s="210">
        <v>8076809576130</v>
      </c>
      <c r="Q54" s="211"/>
      <c r="R54" s="204">
        <f t="shared" ref="R54" si="123">M54*K54</f>
        <v>5400</v>
      </c>
      <c r="S54" s="204">
        <v>6020</v>
      </c>
      <c r="T54" s="212">
        <f t="shared" ref="T54" si="124">(U54/100)*(V54/100)*(W54/100)</f>
        <v>23.52</v>
      </c>
      <c r="U54" s="204">
        <v>400</v>
      </c>
      <c r="V54" s="204">
        <v>196</v>
      </c>
      <c r="W54" s="204">
        <v>300</v>
      </c>
      <c r="X54" s="201" t="s">
        <v>762</v>
      </c>
      <c r="Y54" s="202"/>
      <c r="Z54" s="204">
        <f t="shared" ref="Z54" si="125">AA54*AB54</f>
        <v>56</v>
      </c>
      <c r="AA54" s="204">
        <v>8</v>
      </c>
      <c r="AB54" s="204">
        <v>7</v>
      </c>
      <c r="AC54" s="210">
        <f t="shared" ref="AC54" si="126">Z54*R54/1000</f>
        <v>302.39999999999998</v>
      </c>
      <c r="AD54" s="213">
        <f t="shared" ref="AD54" si="127">Z54*S54/1000+25</f>
        <v>362.12</v>
      </c>
      <c r="AE54" s="204">
        <f t="shared" ref="AE54" si="128">AB54*V54+145+6</f>
        <v>1523</v>
      </c>
      <c r="AF54" s="202"/>
      <c r="AG54" s="214">
        <f t="shared" ref="AG54" si="129">AA54*M54</f>
        <v>96</v>
      </c>
    </row>
    <row r="55" spans="1:33" ht="18" customHeight="1" outlineLevel="1" x14ac:dyDescent="0.35">
      <c r="A55" s="1"/>
      <c r="B55" s="44">
        <v>16690</v>
      </c>
      <c r="C55" s="44">
        <v>1000016690</v>
      </c>
      <c r="D55" s="45" t="s">
        <v>57</v>
      </c>
      <c r="E55" s="110" t="s">
        <v>562</v>
      </c>
      <c r="F55" s="110">
        <f t="shared" si="4"/>
        <v>35</v>
      </c>
      <c r="G55" s="95" t="s">
        <v>336</v>
      </c>
      <c r="H55" s="62">
        <v>138</v>
      </c>
      <c r="I55" s="62">
        <v>62</v>
      </c>
      <c r="J55" s="62">
        <v>180</v>
      </c>
      <c r="K55" s="61">
        <v>450</v>
      </c>
      <c r="L55" s="62">
        <v>480</v>
      </c>
      <c r="M55" s="47">
        <v>12</v>
      </c>
      <c r="N55" s="47"/>
      <c r="O55" s="47">
        <v>960</v>
      </c>
      <c r="P55" s="48">
        <v>8076809575966</v>
      </c>
      <c r="Q55" s="5"/>
      <c r="R55" s="45">
        <f t="shared" si="69"/>
        <v>5400</v>
      </c>
      <c r="S55" s="45">
        <v>6020</v>
      </c>
      <c r="T55" s="49">
        <f>(U55/100)*(V55/100)*(W55/100)</f>
        <v>23.52</v>
      </c>
      <c r="U55" s="45">
        <v>400</v>
      </c>
      <c r="V55" s="45">
        <v>196</v>
      </c>
      <c r="W55" s="45">
        <v>300</v>
      </c>
      <c r="X55" s="86" t="s">
        <v>229</v>
      </c>
      <c r="Y55" s="1"/>
      <c r="Z55" s="45">
        <f t="shared" si="83"/>
        <v>56</v>
      </c>
      <c r="AA55" s="45">
        <v>8</v>
      </c>
      <c r="AB55" s="45">
        <v>7</v>
      </c>
      <c r="AC55" s="48">
        <f>Z55*R55/1000</f>
        <v>302.39999999999998</v>
      </c>
      <c r="AD55" s="50">
        <f>Z55*S55/1000+25</f>
        <v>362.12</v>
      </c>
      <c r="AE55" s="45">
        <f t="shared" si="71"/>
        <v>1523</v>
      </c>
      <c r="AF55" s="1"/>
      <c r="AG55" s="3">
        <f t="shared" si="5"/>
        <v>96</v>
      </c>
    </row>
    <row r="56" spans="1:33" ht="18" customHeight="1" outlineLevel="1" x14ac:dyDescent="0.35">
      <c r="A56" s="1"/>
      <c r="B56" s="44">
        <v>16710</v>
      </c>
      <c r="C56" s="44">
        <v>1000016710</v>
      </c>
      <c r="D56" s="45" t="s">
        <v>58</v>
      </c>
      <c r="E56" s="110" t="s">
        <v>563</v>
      </c>
      <c r="F56" s="110">
        <f t="shared" si="4"/>
        <v>31</v>
      </c>
      <c r="G56" s="95" t="s">
        <v>350</v>
      </c>
      <c r="H56" s="62">
        <v>92</v>
      </c>
      <c r="I56" s="62">
        <v>46.5</v>
      </c>
      <c r="J56" s="62">
        <v>160</v>
      </c>
      <c r="K56" s="61">
        <v>450</v>
      </c>
      <c r="L56" s="62">
        <v>468</v>
      </c>
      <c r="M56" s="47">
        <v>12</v>
      </c>
      <c r="N56" s="47"/>
      <c r="O56" s="47">
        <v>960</v>
      </c>
      <c r="P56" s="48">
        <v>8076809576123</v>
      </c>
      <c r="Q56" s="5"/>
      <c r="R56" s="45">
        <f t="shared" si="69"/>
        <v>5400</v>
      </c>
      <c r="S56" s="45">
        <v>5770</v>
      </c>
      <c r="T56" s="49">
        <f t="shared" si="6"/>
        <v>10.5</v>
      </c>
      <c r="U56" s="45">
        <v>300</v>
      </c>
      <c r="V56" s="45">
        <v>175</v>
      </c>
      <c r="W56" s="45">
        <v>200</v>
      </c>
      <c r="X56" s="86" t="s">
        <v>230</v>
      </c>
      <c r="Y56" s="1"/>
      <c r="Z56" s="45">
        <f t="shared" si="83"/>
        <v>112</v>
      </c>
      <c r="AA56" s="45">
        <v>16</v>
      </c>
      <c r="AB56" s="45">
        <v>7</v>
      </c>
      <c r="AC56" s="48">
        <f t="shared" si="7"/>
        <v>604.79999999999995</v>
      </c>
      <c r="AD56" s="50">
        <f t="shared" si="67"/>
        <v>671.24</v>
      </c>
      <c r="AE56" s="45">
        <f t="shared" si="9"/>
        <v>1370</v>
      </c>
      <c r="AF56" s="1"/>
      <c r="AG56" s="3">
        <f t="shared" si="5"/>
        <v>192</v>
      </c>
    </row>
    <row r="57" spans="1:33" ht="18" customHeight="1" outlineLevel="1" x14ac:dyDescent="0.35">
      <c r="A57" s="1"/>
      <c r="B57" s="44">
        <v>18491</v>
      </c>
      <c r="C57" s="44">
        <v>1000018491</v>
      </c>
      <c r="D57" s="45" t="s">
        <v>167</v>
      </c>
      <c r="E57" s="110" t="s">
        <v>564</v>
      </c>
      <c r="F57" s="110">
        <f t="shared" si="4"/>
        <v>27</v>
      </c>
      <c r="G57" s="95" t="s">
        <v>354</v>
      </c>
      <c r="H57" s="62">
        <v>92</v>
      </c>
      <c r="I57" s="62">
        <v>46.5</v>
      </c>
      <c r="J57" s="62">
        <v>160</v>
      </c>
      <c r="K57" s="61">
        <v>450</v>
      </c>
      <c r="L57" s="62">
        <v>468</v>
      </c>
      <c r="M57" s="47">
        <v>12</v>
      </c>
      <c r="N57" s="47"/>
      <c r="O57" s="47">
        <v>960</v>
      </c>
      <c r="P57" s="48">
        <v>8076809578752</v>
      </c>
      <c r="Q57" s="5"/>
      <c r="R57" s="45">
        <f t="shared" ref="R57" si="130">M57*K57</f>
        <v>5400</v>
      </c>
      <c r="S57" s="45">
        <v>5770</v>
      </c>
      <c r="T57" s="49">
        <f t="shared" ref="T57" si="131">(U57/100)*(V57/100)*(W57/100)</f>
        <v>10.5</v>
      </c>
      <c r="U57" s="45">
        <v>300</v>
      </c>
      <c r="V57" s="45">
        <v>175</v>
      </c>
      <c r="W57" s="45">
        <v>200</v>
      </c>
      <c r="X57" s="86" t="s">
        <v>274</v>
      </c>
      <c r="Y57" s="1"/>
      <c r="Z57" s="45">
        <f t="shared" ref="Z57" si="132">AA57*AB57</f>
        <v>112</v>
      </c>
      <c r="AA57" s="45">
        <v>16</v>
      </c>
      <c r="AB57" s="45">
        <v>7</v>
      </c>
      <c r="AC57" s="48">
        <f t="shared" ref="AC57" si="133">Z57*R57/1000</f>
        <v>604.79999999999995</v>
      </c>
      <c r="AD57" s="50">
        <f t="shared" ref="AD57" si="134">Z57*S57/1000+25</f>
        <v>671.24</v>
      </c>
      <c r="AE57" s="45">
        <f t="shared" ref="AE57" si="135">AB57*V57+145</f>
        <v>1370</v>
      </c>
      <c r="AF57" s="1"/>
      <c r="AG57" s="3">
        <f t="shared" si="5"/>
        <v>192</v>
      </c>
    </row>
    <row r="58" spans="1:33" ht="18" customHeight="1" outlineLevel="1" x14ac:dyDescent="0.35">
      <c r="A58" s="1"/>
      <c r="B58" s="44">
        <v>16702</v>
      </c>
      <c r="C58" s="44">
        <v>1000016702</v>
      </c>
      <c r="D58" s="45" t="s">
        <v>59</v>
      </c>
      <c r="E58" s="110" t="s">
        <v>565</v>
      </c>
      <c r="F58" s="110">
        <f t="shared" si="4"/>
        <v>34</v>
      </c>
      <c r="G58" s="95" t="s">
        <v>343</v>
      </c>
      <c r="H58" s="62">
        <v>138</v>
      </c>
      <c r="I58" s="62">
        <v>53</v>
      </c>
      <c r="J58" s="62">
        <v>155</v>
      </c>
      <c r="K58" s="61">
        <v>450</v>
      </c>
      <c r="L58" s="62">
        <v>475</v>
      </c>
      <c r="M58" s="47">
        <v>14</v>
      </c>
      <c r="N58" s="47"/>
      <c r="O58" s="47">
        <v>960</v>
      </c>
      <c r="P58" s="48">
        <v>8076809576048</v>
      </c>
      <c r="Q58" s="5"/>
      <c r="R58" s="45">
        <f t="shared" si="69"/>
        <v>6300</v>
      </c>
      <c r="S58" s="45">
        <v>6890</v>
      </c>
      <c r="T58" s="49">
        <f t="shared" si="6"/>
        <v>20.399999999999999</v>
      </c>
      <c r="U58" s="45">
        <v>400</v>
      </c>
      <c r="V58" s="45">
        <v>170</v>
      </c>
      <c r="W58" s="45">
        <v>300</v>
      </c>
      <c r="X58" s="86" t="s">
        <v>231</v>
      </c>
      <c r="Y58" s="1"/>
      <c r="Z58" s="45">
        <f t="shared" si="83"/>
        <v>72</v>
      </c>
      <c r="AA58" s="45">
        <v>8</v>
      </c>
      <c r="AB58" s="45">
        <v>9</v>
      </c>
      <c r="AC58" s="48">
        <f t="shared" si="7"/>
        <v>453.6</v>
      </c>
      <c r="AD58" s="50">
        <f t="shared" si="67"/>
        <v>521.07999999999993</v>
      </c>
      <c r="AE58" s="45">
        <f t="shared" ref="AE58:AE65" si="136">AB58*V58+145+6</f>
        <v>1681</v>
      </c>
      <c r="AF58" s="1"/>
      <c r="AG58" s="3">
        <f t="shared" si="5"/>
        <v>112</v>
      </c>
    </row>
    <row r="59" spans="1:33" ht="18" customHeight="1" outlineLevel="1" x14ac:dyDescent="0.35">
      <c r="A59" s="1"/>
      <c r="B59" s="44">
        <v>16701</v>
      </c>
      <c r="C59" s="44">
        <v>1000016701</v>
      </c>
      <c r="D59" s="45" t="s">
        <v>60</v>
      </c>
      <c r="E59" s="110" t="s">
        <v>566</v>
      </c>
      <c r="F59" s="110">
        <f t="shared" si="4"/>
        <v>34</v>
      </c>
      <c r="G59" s="95" t="s">
        <v>342</v>
      </c>
      <c r="H59" s="62">
        <v>138</v>
      </c>
      <c r="I59" s="62">
        <v>62</v>
      </c>
      <c r="J59" s="62">
        <v>180</v>
      </c>
      <c r="K59" s="61">
        <v>450</v>
      </c>
      <c r="L59" s="62">
        <v>480</v>
      </c>
      <c r="M59" s="47">
        <v>12</v>
      </c>
      <c r="N59" s="47"/>
      <c r="O59" s="47">
        <v>960</v>
      </c>
      <c r="P59" s="48">
        <v>8076809576062</v>
      </c>
      <c r="Q59" s="5"/>
      <c r="R59" s="45">
        <f t="shared" si="69"/>
        <v>5400</v>
      </c>
      <c r="S59" s="45">
        <v>6020</v>
      </c>
      <c r="T59" s="49">
        <f t="shared" si="6"/>
        <v>23.52</v>
      </c>
      <c r="U59" s="45">
        <v>400</v>
      </c>
      <c r="V59" s="45">
        <v>196</v>
      </c>
      <c r="W59" s="45">
        <v>300</v>
      </c>
      <c r="X59" s="86" t="s">
        <v>232</v>
      </c>
      <c r="Y59" s="1"/>
      <c r="Z59" s="45">
        <f t="shared" si="83"/>
        <v>56</v>
      </c>
      <c r="AA59" s="45">
        <v>8</v>
      </c>
      <c r="AB59" s="45">
        <v>7</v>
      </c>
      <c r="AC59" s="48">
        <f t="shared" si="7"/>
        <v>302.39999999999998</v>
      </c>
      <c r="AD59" s="50">
        <f t="shared" si="67"/>
        <v>362.12</v>
      </c>
      <c r="AE59" s="45">
        <f t="shared" si="136"/>
        <v>1523</v>
      </c>
      <c r="AF59" s="1"/>
      <c r="AG59" s="3">
        <f t="shared" si="5"/>
        <v>96</v>
      </c>
    </row>
    <row r="60" spans="1:33" s="214" customFormat="1" ht="18" customHeight="1" outlineLevel="1" x14ac:dyDescent="0.35">
      <c r="A60" s="202"/>
      <c r="B60" s="203">
        <v>16701</v>
      </c>
      <c r="C60" s="199">
        <v>1000023458</v>
      </c>
      <c r="D60" s="200" t="s">
        <v>763</v>
      </c>
      <c r="E60" s="205" t="s">
        <v>566</v>
      </c>
      <c r="F60" s="205">
        <f t="shared" ref="F60" si="137">LEN(E60)</f>
        <v>34</v>
      </c>
      <c r="G60" s="206" t="s">
        <v>342</v>
      </c>
      <c r="H60" s="207">
        <v>138</v>
      </c>
      <c r="I60" s="207">
        <v>62</v>
      </c>
      <c r="J60" s="207">
        <v>180</v>
      </c>
      <c r="K60" s="208">
        <v>450</v>
      </c>
      <c r="L60" s="207">
        <v>480</v>
      </c>
      <c r="M60" s="209">
        <v>12</v>
      </c>
      <c r="N60" s="209"/>
      <c r="O60" s="209">
        <v>960</v>
      </c>
      <c r="P60" s="210">
        <v>8076809576062</v>
      </c>
      <c r="Q60" s="211"/>
      <c r="R60" s="204">
        <f t="shared" ref="R60" si="138">M60*K60</f>
        <v>5400</v>
      </c>
      <c r="S60" s="204">
        <v>6020</v>
      </c>
      <c r="T60" s="212">
        <f t="shared" ref="T60" si="139">(U60/100)*(V60/100)*(W60/100)</f>
        <v>23.52</v>
      </c>
      <c r="U60" s="204">
        <v>400</v>
      </c>
      <c r="V60" s="204">
        <v>196</v>
      </c>
      <c r="W60" s="204">
        <v>300</v>
      </c>
      <c r="X60" s="201" t="s">
        <v>764</v>
      </c>
      <c r="Y60" s="202"/>
      <c r="Z60" s="204">
        <f t="shared" ref="Z60" si="140">AA60*AB60</f>
        <v>56</v>
      </c>
      <c r="AA60" s="204">
        <v>8</v>
      </c>
      <c r="AB60" s="204">
        <v>7</v>
      </c>
      <c r="AC60" s="210">
        <f t="shared" ref="AC60" si="141">Z60*R60/1000</f>
        <v>302.39999999999998</v>
      </c>
      <c r="AD60" s="213">
        <f t="shared" ref="AD60" si="142">Z60*S60/1000+25</f>
        <v>362.12</v>
      </c>
      <c r="AE60" s="204">
        <f t="shared" ref="AE60" si="143">AB60*V60+145+6</f>
        <v>1523</v>
      </c>
      <c r="AF60" s="202"/>
      <c r="AG60" s="214">
        <f t="shared" ref="AG60" si="144">AA60*M60</f>
        <v>96</v>
      </c>
    </row>
    <row r="61" spans="1:33" ht="26" customHeight="1" outlineLevel="1" x14ac:dyDescent="0.35">
      <c r="A61" s="1"/>
      <c r="B61" s="44">
        <v>16692</v>
      </c>
      <c r="C61" s="44">
        <v>1000016692</v>
      </c>
      <c r="D61" s="45" t="s">
        <v>61</v>
      </c>
      <c r="E61" s="110" t="s">
        <v>567</v>
      </c>
      <c r="F61" s="110">
        <f t="shared" si="4"/>
        <v>40</v>
      </c>
      <c r="G61" s="95" t="s">
        <v>337</v>
      </c>
      <c r="H61" s="62">
        <v>138</v>
      </c>
      <c r="I61" s="62">
        <v>62</v>
      </c>
      <c r="J61" s="62">
        <v>180</v>
      </c>
      <c r="K61" s="61">
        <v>450</v>
      </c>
      <c r="L61" s="62">
        <v>480</v>
      </c>
      <c r="M61" s="47">
        <v>12</v>
      </c>
      <c r="N61" s="47"/>
      <c r="O61" s="47">
        <v>960</v>
      </c>
      <c r="P61" s="48">
        <v>8076809575973</v>
      </c>
      <c r="Q61" s="5"/>
      <c r="R61" s="45">
        <f t="shared" si="69"/>
        <v>5400</v>
      </c>
      <c r="S61" s="45">
        <v>6020</v>
      </c>
      <c r="T61" s="49">
        <f t="shared" si="6"/>
        <v>23.52</v>
      </c>
      <c r="U61" s="45">
        <v>400</v>
      </c>
      <c r="V61" s="45">
        <v>196</v>
      </c>
      <c r="W61" s="45">
        <v>300</v>
      </c>
      <c r="X61" s="86" t="s">
        <v>233</v>
      </c>
      <c r="Y61" s="1"/>
      <c r="Z61" s="45">
        <f t="shared" si="83"/>
        <v>56</v>
      </c>
      <c r="AA61" s="45">
        <v>8</v>
      </c>
      <c r="AB61" s="45">
        <v>7</v>
      </c>
      <c r="AC61" s="48">
        <f t="shared" si="7"/>
        <v>302.39999999999998</v>
      </c>
      <c r="AD61" s="50">
        <f t="shared" si="67"/>
        <v>362.12</v>
      </c>
      <c r="AE61" s="45">
        <f t="shared" si="136"/>
        <v>1523</v>
      </c>
      <c r="AF61" s="1"/>
      <c r="AG61" s="3">
        <f t="shared" si="5"/>
        <v>96</v>
      </c>
    </row>
    <row r="62" spans="1:33" ht="18" customHeight="1" outlineLevel="1" x14ac:dyDescent="0.35">
      <c r="A62" s="1"/>
      <c r="B62" s="44">
        <v>16703</v>
      </c>
      <c r="C62" s="44">
        <v>1000016703</v>
      </c>
      <c r="D62" s="45" t="s">
        <v>62</v>
      </c>
      <c r="E62" s="110" t="s">
        <v>568</v>
      </c>
      <c r="F62" s="110">
        <f t="shared" si="4"/>
        <v>40</v>
      </c>
      <c r="G62" s="95" t="s">
        <v>344</v>
      </c>
      <c r="H62" s="62">
        <v>138</v>
      </c>
      <c r="I62" s="62">
        <v>53</v>
      </c>
      <c r="J62" s="62">
        <v>180</v>
      </c>
      <c r="K62" s="61">
        <v>400</v>
      </c>
      <c r="L62" s="62">
        <v>426</v>
      </c>
      <c r="M62" s="47">
        <v>14</v>
      </c>
      <c r="N62" s="47"/>
      <c r="O62" s="47">
        <v>960</v>
      </c>
      <c r="P62" s="48">
        <v>8076809576055</v>
      </c>
      <c r="Q62" s="5"/>
      <c r="R62" s="45">
        <f t="shared" si="69"/>
        <v>5600</v>
      </c>
      <c r="S62" s="45">
        <v>6220</v>
      </c>
      <c r="T62" s="49">
        <f t="shared" si="6"/>
        <v>23.52</v>
      </c>
      <c r="U62" s="45">
        <v>400</v>
      </c>
      <c r="V62" s="45">
        <v>196</v>
      </c>
      <c r="W62" s="45">
        <v>300</v>
      </c>
      <c r="X62" s="86" t="s">
        <v>234</v>
      </c>
      <c r="Y62" s="1"/>
      <c r="Z62" s="45">
        <f t="shared" si="83"/>
        <v>56</v>
      </c>
      <c r="AA62" s="45">
        <v>8</v>
      </c>
      <c r="AB62" s="45">
        <v>7</v>
      </c>
      <c r="AC62" s="48">
        <f t="shared" si="7"/>
        <v>313.60000000000002</v>
      </c>
      <c r="AD62" s="50">
        <f>Z62*S62/1000+25</f>
        <v>373.32</v>
      </c>
      <c r="AE62" s="45">
        <f t="shared" si="136"/>
        <v>1523</v>
      </c>
      <c r="AF62" s="1"/>
      <c r="AG62" s="3">
        <f t="shared" si="5"/>
        <v>112</v>
      </c>
    </row>
    <row r="63" spans="1:33" ht="18" customHeight="1" outlineLevel="1" x14ac:dyDescent="0.35">
      <c r="A63" s="1"/>
      <c r="B63" s="44">
        <v>17704</v>
      </c>
      <c r="C63" s="44">
        <v>1000017704</v>
      </c>
      <c r="D63" s="45" t="s">
        <v>197</v>
      </c>
      <c r="E63" s="110" t="s">
        <v>572</v>
      </c>
      <c r="F63" s="110">
        <f t="shared" si="4"/>
        <v>40</v>
      </c>
      <c r="G63" s="118" t="s">
        <v>569</v>
      </c>
      <c r="H63" s="62">
        <v>138</v>
      </c>
      <c r="I63" s="62">
        <v>53</v>
      </c>
      <c r="J63" s="62">
        <v>155</v>
      </c>
      <c r="K63" s="61">
        <v>450</v>
      </c>
      <c r="L63" s="62">
        <v>475</v>
      </c>
      <c r="M63" s="47">
        <v>14</v>
      </c>
      <c r="N63" s="47"/>
      <c r="O63" s="47">
        <v>960</v>
      </c>
      <c r="P63" s="48">
        <v>8076809577298</v>
      </c>
      <c r="Q63" s="5"/>
      <c r="R63" s="45">
        <f>M63*K63</f>
        <v>6300</v>
      </c>
      <c r="S63" s="45">
        <v>6890</v>
      </c>
      <c r="T63" s="49">
        <f>(U63/100)*(V63/100)*(W63/100)</f>
        <v>20.399999999999999</v>
      </c>
      <c r="U63" s="45">
        <v>400</v>
      </c>
      <c r="V63" s="45">
        <v>170</v>
      </c>
      <c r="W63" s="45">
        <v>300</v>
      </c>
      <c r="X63" s="86" t="s">
        <v>235</v>
      </c>
      <c r="Y63" s="1"/>
      <c r="Z63" s="45">
        <f>AA63*AB63</f>
        <v>72</v>
      </c>
      <c r="AA63" s="45">
        <v>8</v>
      </c>
      <c r="AB63" s="45">
        <v>9</v>
      </c>
      <c r="AC63" s="48">
        <f>Z63*R63/1000</f>
        <v>453.6</v>
      </c>
      <c r="AD63" s="50">
        <f>Z63*S63/1000+25</f>
        <v>521.07999999999993</v>
      </c>
      <c r="AE63" s="45">
        <f t="shared" si="136"/>
        <v>1681</v>
      </c>
      <c r="AF63" s="1"/>
      <c r="AG63" s="3">
        <f t="shared" si="5"/>
        <v>112</v>
      </c>
    </row>
    <row r="64" spans="1:33" ht="18" customHeight="1" outlineLevel="1" x14ac:dyDescent="0.35">
      <c r="A64" s="1"/>
      <c r="B64" s="44">
        <v>17704</v>
      </c>
      <c r="C64" s="187">
        <v>1000023467</v>
      </c>
      <c r="D64" s="176" t="s">
        <v>737</v>
      </c>
      <c r="E64" s="110" t="s">
        <v>572</v>
      </c>
      <c r="F64" s="110">
        <f t="shared" ref="F64" si="145">LEN(E64)</f>
        <v>40</v>
      </c>
      <c r="G64" s="118" t="s">
        <v>569</v>
      </c>
      <c r="H64" s="62">
        <v>138</v>
      </c>
      <c r="I64" s="62">
        <v>53</v>
      </c>
      <c r="J64" s="62">
        <v>155</v>
      </c>
      <c r="K64" s="61">
        <v>450</v>
      </c>
      <c r="L64" s="62">
        <v>475</v>
      </c>
      <c r="M64" s="47">
        <v>14</v>
      </c>
      <c r="N64" s="47"/>
      <c r="O64" s="47">
        <v>960</v>
      </c>
      <c r="P64" s="48">
        <v>8076809577298</v>
      </c>
      <c r="Q64" s="5"/>
      <c r="R64" s="45">
        <f>M64*K64</f>
        <v>6300</v>
      </c>
      <c r="S64" s="45">
        <v>6890</v>
      </c>
      <c r="T64" s="49">
        <f>(U64/100)*(V64/100)*(W64/100)</f>
        <v>20.399999999999999</v>
      </c>
      <c r="U64" s="45">
        <v>400</v>
      </c>
      <c r="V64" s="45">
        <v>170</v>
      </c>
      <c r="W64" s="45">
        <v>300</v>
      </c>
      <c r="X64" s="191" t="s">
        <v>738</v>
      </c>
      <c r="Y64" s="1"/>
      <c r="Z64" s="45">
        <f>AA64*AB64</f>
        <v>72</v>
      </c>
      <c r="AA64" s="45">
        <v>8</v>
      </c>
      <c r="AB64" s="45">
        <v>9</v>
      </c>
      <c r="AC64" s="48">
        <f>Z64*R64/1000</f>
        <v>453.6</v>
      </c>
      <c r="AD64" s="50">
        <f>Z64*S64/1000+25</f>
        <v>521.07999999999993</v>
      </c>
      <c r="AE64" s="45">
        <f t="shared" ref="AE64" si="146">AB64*V64+145+6</f>
        <v>1681</v>
      </c>
      <c r="AF64" s="1"/>
      <c r="AG64" s="3">
        <f t="shared" ref="AG64" si="147">AA64*M64</f>
        <v>112</v>
      </c>
    </row>
    <row r="65" spans="1:33" ht="32.5" customHeight="1" outlineLevel="1" x14ac:dyDescent="0.35">
      <c r="A65" s="1"/>
      <c r="B65" s="44">
        <v>16700</v>
      </c>
      <c r="C65" s="44">
        <v>1000016700</v>
      </c>
      <c r="D65" s="45" t="s">
        <v>64</v>
      </c>
      <c r="E65" s="110" t="s">
        <v>573</v>
      </c>
      <c r="F65" s="110">
        <f t="shared" si="4"/>
        <v>39</v>
      </c>
      <c r="G65" s="95" t="s">
        <v>341</v>
      </c>
      <c r="H65" s="62">
        <v>138</v>
      </c>
      <c r="I65" s="62">
        <v>53</v>
      </c>
      <c r="J65" s="62">
        <v>155</v>
      </c>
      <c r="K65" s="61">
        <v>450</v>
      </c>
      <c r="L65" s="62">
        <v>475</v>
      </c>
      <c r="M65" s="47">
        <v>14</v>
      </c>
      <c r="N65" s="47"/>
      <c r="O65" s="47">
        <v>960</v>
      </c>
      <c r="P65" s="48">
        <v>8076809576031</v>
      </c>
      <c r="Q65" s="5"/>
      <c r="R65" s="45">
        <f>M65*K65</f>
        <v>6300</v>
      </c>
      <c r="S65" s="45">
        <v>6890</v>
      </c>
      <c r="T65" s="49">
        <f>(U65/100)*(V65/100)*(W65/100)</f>
        <v>20.399999999999999</v>
      </c>
      <c r="U65" s="45">
        <v>400</v>
      </c>
      <c r="V65" s="45">
        <v>170</v>
      </c>
      <c r="W65" s="45">
        <v>300</v>
      </c>
      <c r="X65" s="86" t="s">
        <v>236</v>
      </c>
      <c r="Y65" s="1"/>
      <c r="Z65" s="45">
        <f>AA65*AB65</f>
        <v>72</v>
      </c>
      <c r="AA65" s="45">
        <v>8</v>
      </c>
      <c r="AB65" s="45">
        <v>9</v>
      </c>
      <c r="AC65" s="48">
        <f>Z65*R65/1000</f>
        <v>453.6</v>
      </c>
      <c r="AD65" s="50">
        <f>Z65*S65/1000+25</f>
        <v>521.07999999999993</v>
      </c>
      <c r="AE65" s="45">
        <f t="shared" si="136"/>
        <v>1681</v>
      </c>
      <c r="AF65" s="1"/>
      <c r="AG65" s="3">
        <f t="shared" si="5"/>
        <v>112</v>
      </c>
    </row>
    <row r="66" spans="1:33" s="168" customFormat="1" ht="28.5" customHeight="1" outlineLevel="1" x14ac:dyDescent="0.35">
      <c r="A66" s="154"/>
      <c r="B66" s="187"/>
      <c r="C66" s="187">
        <v>1000023428</v>
      </c>
      <c r="D66" s="176" t="s">
        <v>720</v>
      </c>
      <c r="E66" s="177"/>
      <c r="F66" s="177"/>
      <c r="G66" s="178" t="s">
        <v>721</v>
      </c>
      <c r="H66" s="73">
        <v>138</v>
      </c>
      <c r="I66" s="73">
        <v>53</v>
      </c>
      <c r="J66" s="73">
        <v>180</v>
      </c>
      <c r="K66" s="188">
        <v>400</v>
      </c>
      <c r="L66" s="73">
        <v>430</v>
      </c>
      <c r="M66" s="189">
        <v>14</v>
      </c>
      <c r="N66" s="189"/>
      <c r="O66" s="189">
        <v>960</v>
      </c>
      <c r="P66" s="186">
        <v>8076809584944</v>
      </c>
      <c r="Q66" s="155"/>
      <c r="R66" s="176">
        <f>M66*K66</f>
        <v>5600</v>
      </c>
      <c r="S66" s="176">
        <v>6400</v>
      </c>
      <c r="T66" s="190">
        <v>24.928999999999998</v>
      </c>
      <c r="U66" s="176">
        <v>390</v>
      </c>
      <c r="V66" s="176">
        <v>191</v>
      </c>
      <c r="W66" s="176">
        <v>291</v>
      </c>
      <c r="X66" s="191" t="s">
        <v>722</v>
      </c>
      <c r="Y66" s="154"/>
      <c r="Z66" s="176">
        <v>56</v>
      </c>
      <c r="AA66" s="176">
        <v>8</v>
      </c>
      <c r="AB66" s="176">
        <v>7</v>
      </c>
      <c r="AC66" s="186">
        <f>Z66*R66/1000</f>
        <v>313.60000000000002</v>
      </c>
      <c r="AD66" s="184">
        <f>Z66*S66/1000+25</f>
        <v>383.4</v>
      </c>
      <c r="AE66" s="176">
        <f t="shared" ref="AE66" si="148">AB66*V66+145+6</f>
        <v>1488</v>
      </c>
      <c r="AF66" s="154"/>
    </row>
    <row r="67" spans="1:33" ht="25.5" customHeight="1" outlineLevel="1" x14ac:dyDescent="0.35">
      <c r="A67" s="59"/>
      <c r="B67" s="90"/>
      <c r="C67" s="90"/>
      <c r="D67" s="93" t="s">
        <v>283</v>
      </c>
      <c r="E67" s="93"/>
      <c r="F67" s="93"/>
      <c r="G67" s="65"/>
      <c r="H67" s="66"/>
      <c r="I67" s="66"/>
      <c r="J67" s="66"/>
      <c r="K67" s="66"/>
      <c r="L67" s="66"/>
      <c r="M67" s="66"/>
      <c r="N67" s="66"/>
      <c r="O67" s="66"/>
      <c r="P67" s="67"/>
      <c r="Q67" s="60"/>
      <c r="R67" s="59"/>
      <c r="S67" s="59"/>
      <c r="T67" s="91"/>
      <c r="U67" s="59"/>
      <c r="V67" s="59"/>
      <c r="W67" s="59"/>
      <c r="X67" s="92"/>
      <c r="Y67" s="59"/>
      <c r="Z67" s="59"/>
      <c r="AA67" s="59"/>
      <c r="AB67" s="59"/>
      <c r="AC67" s="67"/>
      <c r="AD67" s="67"/>
      <c r="AE67" s="59"/>
      <c r="AF67" s="59"/>
      <c r="AG67" s="3">
        <f t="shared" si="5"/>
        <v>0</v>
      </c>
    </row>
    <row r="68" spans="1:33" ht="31" customHeight="1" outlineLevel="1" x14ac:dyDescent="0.35">
      <c r="A68" s="1"/>
      <c r="B68" s="44">
        <v>18896</v>
      </c>
      <c r="C68" s="44">
        <v>1000018896</v>
      </c>
      <c r="D68" s="45" t="s">
        <v>284</v>
      </c>
      <c r="E68" s="110" t="s">
        <v>574</v>
      </c>
      <c r="F68" s="110">
        <f t="shared" si="4"/>
        <v>40</v>
      </c>
      <c r="G68" s="95" t="s">
        <v>534</v>
      </c>
      <c r="H68" s="62">
        <v>270</v>
      </c>
      <c r="I68" s="62">
        <v>31</v>
      </c>
      <c r="J68" s="62">
        <v>70</v>
      </c>
      <c r="K68" s="61">
        <v>450</v>
      </c>
      <c r="L68" s="62">
        <v>465</v>
      </c>
      <c r="M68" s="47">
        <v>24</v>
      </c>
      <c r="N68" s="47"/>
      <c r="O68" s="47">
        <v>630</v>
      </c>
      <c r="P68" s="48">
        <v>8076809579025</v>
      </c>
      <c r="Q68" s="5"/>
      <c r="R68" s="45">
        <f>M68*K68</f>
        <v>10800</v>
      </c>
      <c r="S68" s="45">
        <f t="shared" ref="S68" si="149">12570-(24*50)</f>
        <v>11370</v>
      </c>
      <c r="T68" s="49">
        <f>(U68/100)*(V68/100)*(W68/100)</f>
        <v>16.740000000000002</v>
      </c>
      <c r="U68" s="45">
        <v>300</v>
      </c>
      <c r="V68" s="45">
        <v>279</v>
      </c>
      <c r="W68" s="45">
        <v>200</v>
      </c>
      <c r="X68" s="86" t="s">
        <v>287</v>
      </c>
      <c r="Y68" s="1"/>
      <c r="Z68" s="45">
        <v>64</v>
      </c>
      <c r="AA68" s="45">
        <v>16</v>
      </c>
      <c r="AB68" s="45">
        <v>4</v>
      </c>
      <c r="AC68" s="48">
        <f t="shared" ref="AC68:AC69" si="150">Z68*R68/1000</f>
        <v>691.2</v>
      </c>
      <c r="AD68" s="50">
        <f t="shared" ref="AD68:AD69" si="151">Z68*S68/1000+25</f>
        <v>752.68</v>
      </c>
      <c r="AE68" s="45">
        <f>AB68*V68+145</f>
        <v>1261</v>
      </c>
      <c r="AF68" s="1"/>
      <c r="AG68" s="3">
        <f t="shared" si="5"/>
        <v>384</v>
      </c>
    </row>
    <row r="69" spans="1:33" ht="31" customHeight="1" outlineLevel="1" x14ac:dyDescent="0.35">
      <c r="A69" s="1"/>
      <c r="B69" s="44">
        <v>18897</v>
      </c>
      <c r="C69" s="44">
        <v>1000018897</v>
      </c>
      <c r="D69" s="45" t="s">
        <v>285</v>
      </c>
      <c r="E69" s="110" t="s">
        <v>575</v>
      </c>
      <c r="F69" s="110">
        <f t="shared" si="4"/>
        <v>39</v>
      </c>
      <c r="G69" s="95" t="s">
        <v>535</v>
      </c>
      <c r="H69" s="62">
        <v>138</v>
      </c>
      <c r="I69" s="62">
        <v>62</v>
      </c>
      <c r="J69" s="62">
        <v>180</v>
      </c>
      <c r="K69" s="61">
        <v>450</v>
      </c>
      <c r="L69" s="62">
        <v>480</v>
      </c>
      <c r="M69" s="47">
        <v>12</v>
      </c>
      <c r="N69" s="47"/>
      <c r="O69" s="47">
        <v>630</v>
      </c>
      <c r="P69" s="48">
        <v>8076809579032</v>
      </c>
      <c r="Q69" s="5"/>
      <c r="R69" s="45">
        <f>M69*K69</f>
        <v>5400</v>
      </c>
      <c r="S69" s="45">
        <v>6020</v>
      </c>
      <c r="T69" s="49">
        <f t="shared" ref="T69" si="152">(U69/100)*(V69/100)*(W69/100)</f>
        <v>23.52</v>
      </c>
      <c r="U69" s="45">
        <v>400</v>
      </c>
      <c r="V69" s="45">
        <v>196</v>
      </c>
      <c r="W69" s="45">
        <v>300</v>
      </c>
      <c r="X69" s="86" t="s">
        <v>288</v>
      </c>
      <c r="Y69" s="1"/>
      <c r="Z69" s="45">
        <f t="shared" ref="Z69:Z70" si="153">AA69*AB69</f>
        <v>56</v>
      </c>
      <c r="AA69" s="45">
        <v>8</v>
      </c>
      <c r="AB69" s="45">
        <v>7</v>
      </c>
      <c r="AC69" s="48">
        <f t="shared" si="150"/>
        <v>302.39999999999998</v>
      </c>
      <c r="AD69" s="50">
        <f t="shared" si="151"/>
        <v>362.12</v>
      </c>
      <c r="AE69" s="45">
        <f t="shared" ref="AE69:AE70" si="154">AB69*V69+145+6</f>
        <v>1523</v>
      </c>
      <c r="AF69" s="1"/>
      <c r="AG69" s="3">
        <f t="shared" si="5"/>
        <v>96</v>
      </c>
    </row>
    <row r="70" spans="1:33" ht="31" customHeight="1" outlineLevel="1" x14ac:dyDescent="0.35">
      <c r="A70" s="1"/>
      <c r="B70" s="44">
        <v>18898</v>
      </c>
      <c r="C70" s="44">
        <v>1000018898</v>
      </c>
      <c r="D70" s="45" t="s">
        <v>286</v>
      </c>
      <c r="E70" s="110" t="s">
        <v>605</v>
      </c>
      <c r="F70" s="110">
        <f t="shared" si="4"/>
        <v>39</v>
      </c>
      <c r="G70" s="95" t="s">
        <v>533</v>
      </c>
      <c r="H70" s="62">
        <v>138</v>
      </c>
      <c r="I70" s="62">
        <v>53</v>
      </c>
      <c r="J70" s="62">
        <v>180</v>
      </c>
      <c r="K70" s="61">
        <v>450</v>
      </c>
      <c r="L70" s="62">
        <v>476</v>
      </c>
      <c r="M70" s="47">
        <v>14</v>
      </c>
      <c r="N70" s="47"/>
      <c r="O70" s="47">
        <v>630</v>
      </c>
      <c r="P70" s="48">
        <v>8076809579049</v>
      </c>
      <c r="Q70" s="5"/>
      <c r="R70" s="45">
        <f>M70*K70</f>
        <v>6300</v>
      </c>
      <c r="S70" s="45">
        <v>6920</v>
      </c>
      <c r="T70" s="49">
        <f>(U70/100)*(V70/100)*(W70/100)</f>
        <v>23.52</v>
      </c>
      <c r="U70" s="45">
        <v>400</v>
      </c>
      <c r="V70" s="45">
        <v>196</v>
      </c>
      <c r="W70" s="45">
        <v>300</v>
      </c>
      <c r="X70" s="86" t="s">
        <v>289</v>
      </c>
      <c r="Y70" s="1"/>
      <c r="Z70" s="45">
        <f t="shared" si="153"/>
        <v>56</v>
      </c>
      <c r="AA70" s="45">
        <v>8</v>
      </c>
      <c r="AB70" s="45">
        <v>7</v>
      </c>
      <c r="AC70" s="48">
        <f>Z70*R70/1000</f>
        <v>352.8</v>
      </c>
      <c r="AD70" s="50">
        <f>Z70*S70/1000+25</f>
        <v>412.52</v>
      </c>
      <c r="AE70" s="45">
        <f t="shared" si="154"/>
        <v>1523</v>
      </c>
      <c r="AF70" s="1"/>
      <c r="AG70" s="3">
        <f t="shared" si="5"/>
        <v>112</v>
      </c>
    </row>
    <row r="71" spans="1:33" s="166" customFormat="1" ht="18" customHeight="1" x14ac:dyDescent="0.35">
      <c r="A71" s="13"/>
      <c r="B71" s="13"/>
      <c r="C71" s="13"/>
      <c r="D71" s="28" t="s">
        <v>66</v>
      </c>
      <c r="E71" s="28"/>
      <c r="F71" s="28"/>
      <c r="G71" s="14"/>
      <c r="H71" s="13"/>
      <c r="I71" s="13"/>
      <c r="J71" s="13"/>
      <c r="K71" s="13"/>
      <c r="L71" s="13"/>
      <c r="M71" s="13"/>
      <c r="N71" s="15"/>
      <c r="O71" s="15"/>
      <c r="P71" s="16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29"/>
      <c r="AD71" s="29"/>
      <c r="AE71" s="1"/>
      <c r="AF71" s="13"/>
      <c r="AG71" s="3">
        <f t="shared" si="5"/>
        <v>0</v>
      </c>
    </row>
    <row r="72" spans="1:33" ht="22.5" customHeight="1" x14ac:dyDescent="0.35">
      <c r="A72" s="1"/>
      <c r="B72" s="132"/>
      <c r="C72" s="120">
        <v>1000021452</v>
      </c>
      <c r="D72" s="121" t="s">
        <v>664</v>
      </c>
      <c r="E72" s="121"/>
      <c r="F72" s="121"/>
      <c r="G72" s="127" t="s">
        <v>666</v>
      </c>
      <c r="H72" s="122">
        <v>270</v>
      </c>
      <c r="I72" s="122">
        <v>31</v>
      </c>
      <c r="J72" s="122">
        <v>70</v>
      </c>
      <c r="K72" s="122">
        <v>450</v>
      </c>
      <c r="L72" s="133">
        <v>465</v>
      </c>
      <c r="M72" s="122">
        <v>24</v>
      </c>
      <c r="N72" s="122"/>
      <c r="O72" s="122">
        <v>960</v>
      </c>
      <c r="P72" s="123">
        <v>8076809582018</v>
      </c>
      <c r="Q72" s="1"/>
      <c r="R72" s="121">
        <v>10800</v>
      </c>
      <c r="S72" s="121">
        <v>11370</v>
      </c>
      <c r="T72" s="124">
        <v>16.740000000000002</v>
      </c>
      <c r="U72" s="121">
        <v>300</v>
      </c>
      <c r="V72" s="121">
        <v>279</v>
      </c>
      <c r="W72" s="121">
        <v>200</v>
      </c>
      <c r="X72" s="153" t="s">
        <v>665</v>
      </c>
      <c r="Y72" s="1"/>
      <c r="Z72" s="121">
        <v>64</v>
      </c>
      <c r="AA72" s="121">
        <v>16</v>
      </c>
      <c r="AB72" s="121">
        <v>4</v>
      </c>
      <c r="AC72" s="123">
        <f t="shared" ref="AC72" si="155">Z72*R72/1000</f>
        <v>691.2</v>
      </c>
      <c r="AD72" s="123">
        <f t="shared" ref="AD72" si="156">Z72*S72/1000+25</f>
        <v>752.68</v>
      </c>
      <c r="AE72" s="121">
        <f t="shared" ref="AE72" si="157">AB72*V72+145</f>
        <v>1261</v>
      </c>
      <c r="AF72" s="36"/>
      <c r="AG72" s="3">
        <f t="shared" si="5"/>
        <v>384</v>
      </c>
    </row>
    <row r="73" spans="1:33" ht="22.5" customHeight="1" x14ac:dyDescent="0.35">
      <c r="A73" s="1"/>
      <c r="B73" s="132"/>
      <c r="C73" s="120">
        <v>1000022353</v>
      </c>
      <c r="D73" s="121" t="s">
        <v>700</v>
      </c>
      <c r="E73" s="121"/>
      <c r="F73" s="121"/>
      <c r="G73" s="127" t="s">
        <v>702</v>
      </c>
      <c r="H73" s="122">
        <v>138</v>
      </c>
      <c r="I73" s="122">
        <v>53</v>
      </c>
      <c r="J73" s="122">
        <v>180</v>
      </c>
      <c r="K73" s="122">
        <v>450</v>
      </c>
      <c r="L73" s="133">
        <v>479.91</v>
      </c>
      <c r="M73" s="122">
        <v>14</v>
      </c>
      <c r="N73" s="122"/>
      <c r="O73" s="122">
        <v>960</v>
      </c>
      <c r="P73" s="123">
        <v>8076809583497</v>
      </c>
      <c r="Q73" s="1"/>
      <c r="R73" s="121">
        <v>6300</v>
      </c>
      <c r="S73" s="121">
        <v>7000</v>
      </c>
      <c r="T73" s="124">
        <v>25.911000000000001</v>
      </c>
      <c r="U73" s="121">
        <v>393</v>
      </c>
      <c r="V73" s="121">
        <v>195</v>
      </c>
      <c r="W73" s="121">
        <v>294</v>
      </c>
      <c r="X73" s="153" t="s">
        <v>704</v>
      </c>
      <c r="Y73" s="1"/>
      <c r="Z73" s="121">
        <v>56</v>
      </c>
      <c r="AA73" s="121">
        <v>8</v>
      </c>
      <c r="AB73" s="121">
        <v>7</v>
      </c>
      <c r="AC73" s="123">
        <f t="shared" ref="AC73:AC74" si="158">Z73*R73/1000</f>
        <v>352.8</v>
      </c>
      <c r="AD73" s="123">
        <f t="shared" ref="AD73:AD74" si="159">Z73*S73/1000+25</f>
        <v>417</v>
      </c>
      <c r="AE73" s="121">
        <f t="shared" ref="AE73:AE74" si="160">AB73*V73+145</f>
        <v>1510</v>
      </c>
      <c r="AF73" s="36"/>
      <c r="AG73" s="3">
        <f t="shared" si="5"/>
        <v>112</v>
      </c>
    </row>
    <row r="74" spans="1:33" ht="22.5" customHeight="1" x14ac:dyDescent="0.35">
      <c r="A74" s="1"/>
      <c r="B74" s="132"/>
      <c r="C74" s="120">
        <v>1000022293</v>
      </c>
      <c r="D74" s="121" t="s">
        <v>701</v>
      </c>
      <c r="E74" s="121"/>
      <c r="F74" s="121"/>
      <c r="G74" s="127" t="s">
        <v>703</v>
      </c>
      <c r="H74" s="122">
        <v>138</v>
      </c>
      <c r="I74" s="122">
        <v>62</v>
      </c>
      <c r="J74" s="122">
        <v>180</v>
      </c>
      <c r="K74" s="122">
        <v>450</v>
      </c>
      <c r="L74" s="133">
        <v>484.71</v>
      </c>
      <c r="M74" s="122">
        <v>12</v>
      </c>
      <c r="N74" s="122"/>
      <c r="O74" s="122">
        <v>960</v>
      </c>
      <c r="P74" s="123">
        <v>8076809583343</v>
      </c>
      <c r="Q74" s="1"/>
      <c r="R74" s="121">
        <v>5400</v>
      </c>
      <c r="S74" s="121">
        <v>6100</v>
      </c>
      <c r="T74" s="124">
        <v>25.911000000000001</v>
      </c>
      <c r="U74" s="121">
        <v>393</v>
      </c>
      <c r="V74" s="121">
        <v>195</v>
      </c>
      <c r="W74" s="121">
        <v>294</v>
      </c>
      <c r="X74" s="153" t="s">
        <v>705</v>
      </c>
      <c r="Y74" s="1"/>
      <c r="Z74" s="121">
        <v>56</v>
      </c>
      <c r="AA74" s="121">
        <v>8</v>
      </c>
      <c r="AB74" s="121">
        <v>7</v>
      </c>
      <c r="AC74" s="123">
        <f t="shared" si="158"/>
        <v>302.39999999999998</v>
      </c>
      <c r="AD74" s="123">
        <f t="shared" si="159"/>
        <v>366.6</v>
      </c>
      <c r="AE74" s="121">
        <f t="shared" si="160"/>
        <v>1510</v>
      </c>
      <c r="AF74" s="36"/>
      <c r="AG74" s="3">
        <f t="shared" si="5"/>
        <v>96</v>
      </c>
    </row>
    <row r="75" spans="1:33" ht="18" customHeight="1" outlineLevel="1" x14ac:dyDescent="0.35">
      <c r="A75" s="1"/>
      <c r="B75" s="30" t="s">
        <v>116</v>
      </c>
      <c r="C75" s="30">
        <v>1000015856</v>
      </c>
      <c r="D75" s="131" t="s">
        <v>67</v>
      </c>
      <c r="E75" s="112" t="s">
        <v>576</v>
      </c>
      <c r="F75" s="112">
        <f t="shared" si="4"/>
        <v>36</v>
      </c>
      <c r="G75" s="17" t="s">
        <v>504</v>
      </c>
      <c r="H75" s="19">
        <v>185</v>
      </c>
      <c r="I75" s="19">
        <v>85</v>
      </c>
      <c r="J75" s="19">
        <v>220</v>
      </c>
      <c r="K75" s="19">
        <v>500</v>
      </c>
      <c r="L75" s="19">
        <v>553</v>
      </c>
      <c r="M75" s="19">
        <v>12</v>
      </c>
      <c r="N75" s="19"/>
      <c r="O75" s="19">
        <v>960</v>
      </c>
      <c r="P75" s="20">
        <v>8076809523776</v>
      </c>
      <c r="Q75" s="5"/>
      <c r="R75" s="21">
        <v>6000</v>
      </c>
      <c r="S75" s="21">
        <v>7240</v>
      </c>
      <c r="T75" s="31">
        <v>48.67</v>
      </c>
      <c r="U75" s="21">
        <v>573</v>
      </c>
      <c r="V75" s="21">
        <v>234</v>
      </c>
      <c r="W75" s="21">
        <v>363</v>
      </c>
      <c r="X75" s="84" t="s">
        <v>237</v>
      </c>
      <c r="Y75" s="1"/>
      <c r="Z75" s="21">
        <v>24</v>
      </c>
      <c r="AA75" s="21">
        <v>4</v>
      </c>
      <c r="AB75" s="21">
        <v>6</v>
      </c>
      <c r="AC75" s="20">
        <f t="shared" ref="AC75:AC118" si="161">Z75*R75/1000</f>
        <v>144</v>
      </c>
      <c r="AD75" s="20">
        <f>Z75*S75/1000+25</f>
        <v>198.76</v>
      </c>
      <c r="AE75" s="21">
        <f t="shared" ref="AE75:AE118" si="162">AB75*V75+145</f>
        <v>1549</v>
      </c>
      <c r="AF75" s="1"/>
      <c r="AG75" s="3">
        <f t="shared" si="5"/>
        <v>48</v>
      </c>
    </row>
    <row r="76" spans="1:33" ht="31" customHeight="1" outlineLevel="1" x14ac:dyDescent="0.35">
      <c r="A76" s="1"/>
      <c r="B76" s="30" t="s">
        <v>212</v>
      </c>
      <c r="C76" s="30">
        <v>1000016217</v>
      </c>
      <c r="D76" s="131" t="s">
        <v>68</v>
      </c>
      <c r="E76" s="112" t="s">
        <v>577</v>
      </c>
      <c r="F76" s="112">
        <f t="shared" si="4"/>
        <v>40</v>
      </c>
      <c r="G76" s="17" t="s">
        <v>507</v>
      </c>
      <c r="H76" s="19">
        <v>129</v>
      </c>
      <c r="I76" s="19">
        <v>76</v>
      </c>
      <c r="J76" s="19">
        <v>154</v>
      </c>
      <c r="K76" s="19">
        <v>500</v>
      </c>
      <c r="L76" s="19">
        <v>528</v>
      </c>
      <c r="M76" s="19">
        <v>14</v>
      </c>
      <c r="N76" s="19"/>
      <c r="O76" s="19">
        <v>540</v>
      </c>
      <c r="P76" s="20">
        <v>8076809501415</v>
      </c>
      <c r="Q76" s="5"/>
      <c r="R76" s="21">
        <v>7000</v>
      </c>
      <c r="S76" s="21">
        <v>7700</v>
      </c>
      <c r="T76" s="31">
        <v>27.960999999999999</v>
      </c>
      <c r="U76" s="21">
        <v>298</v>
      </c>
      <c r="V76" s="21">
        <v>205</v>
      </c>
      <c r="W76" s="21">
        <v>398</v>
      </c>
      <c r="X76" s="84" t="s">
        <v>238</v>
      </c>
      <c r="Y76" s="1"/>
      <c r="Z76" s="21">
        <v>40</v>
      </c>
      <c r="AA76" s="21">
        <v>8</v>
      </c>
      <c r="AB76" s="21">
        <v>5</v>
      </c>
      <c r="AC76" s="20">
        <f t="shared" ref="AC76" si="163">Z76*R76/1000</f>
        <v>280</v>
      </c>
      <c r="AD76" s="20">
        <f t="shared" ref="AD76" si="164">Z76*S76/1000+25</f>
        <v>333</v>
      </c>
      <c r="AE76" s="21">
        <f t="shared" si="162"/>
        <v>1170</v>
      </c>
      <c r="AF76" s="1"/>
      <c r="AG76" s="3">
        <f t="shared" si="5"/>
        <v>112</v>
      </c>
    </row>
    <row r="77" spans="1:33" ht="18" customHeight="1" outlineLevel="1" x14ac:dyDescent="0.35">
      <c r="A77" s="1"/>
      <c r="B77" s="30" t="s">
        <v>118</v>
      </c>
      <c r="C77" s="30">
        <v>1000015858</v>
      </c>
      <c r="D77" s="131" t="s">
        <v>663</v>
      </c>
      <c r="E77" s="112" t="s">
        <v>578</v>
      </c>
      <c r="F77" s="112">
        <f t="shared" si="4"/>
        <v>35</v>
      </c>
      <c r="G77" s="17" t="s">
        <v>508</v>
      </c>
      <c r="H77" s="19">
        <v>255</v>
      </c>
      <c r="I77" s="19">
        <v>62</v>
      </c>
      <c r="J77" s="19">
        <v>96</v>
      </c>
      <c r="K77" s="19">
        <v>500</v>
      </c>
      <c r="L77" s="19">
        <v>527</v>
      </c>
      <c r="M77" s="19">
        <v>16</v>
      </c>
      <c r="N77" s="19"/>
      <c r="O77" s="19">
        <v>960</v>
      </c>
      <c r="P77" s="20">
        <v>8076800000061</v>
      </c>
      <c r="Q77" s="5"/>
      <c r="R77" s="21">
        <v>8000</v>
      </c>
      <c r="S77" s="21">
        <v>9270</v>
      </c>
      <c r="T77" s="31">
        <v>32.546999999999997</v>
      </c>
      <c r="U77" s="21">
        <v>400</v>
      </c>
      <c r="V77" s="21">
        <v>266</v>
      </c>
      <c r="W77" s="21">
        <v>266</v>
      </c>
      <c r="X77" s="84" t="s">
        <v>239</v>
      </c>
      <c r="Y77" s="1"/>
      <c r="Z77" s="21">
        <v>45</v>
      </c>
      <c r="AA77" s="21">
        <v>9</v>
      </c>
      <c r="AB77" s="21">
        <v>5</v>
      </c>
      <c r="AC77" s="20">
        <f t="shared" si="161"/>
        <v>360</v>
      </c>
      <c r="AD77" s="20">
        <f t="shared" ref="AD77:AD84" si="165">Z77*S77/1000+25</f>
        <v>442.15</v>
      </c>
      <c r="AE77" s="21">
        <f t="shared" si="162"/>
        <v>1475</v>
      </c>
      <c r="AF77" s="1"/>
      <c r="AG77" s="3">
        <f t="shared" si="5"/>
        <v>144</v>
      </c>
    </row>
    <row r="78" spans="1:33" ht="18" customHeight="1" outlineLevel="1" x14ac:dyDescent="0.3">
      <c r="A78" s="1"/>
      <c r="B78" s="30" t="s">
        <v>119</v>
      </c>
      <c r="C78" s="30">
        <v>1000015857</v>
      </c>
      <c r="D78" s="131" t="s">
        <v>69</v>
      </c>
      <c r="E78" s="112" t="s">
        <v>579</v>
      </c>
      <c r="F78" s="112">
        <f t="shared" si="4"/>
        <v>29</v>
      </c>
      <c r="G78" s="17" t="s">
        <v>505</v>
      </c>
      <c r="H78" s="19">
        <v>95</v>
      </c>
      <c r="I78" s="19">
        <v>74</v>
      </c>
      <c r="J78" s="19">
        <v>186</v>
      </c>
      <c r="K78" s="19">
        <v>500</v>
      </c>
      <c r="L78" s="19">
        <v>526</v>
      </c>
      <c r="M78" s="19">
        <v>15</v>
      </c>
      <c r="N78" s="148"/>
      <c r="O78" s="19">
        <v>730</v>
      </c>
      <c r="P78" s="20">
        <v>8076809523738</v>
      </c>
      <c r="Q78" s="5"/>
      <c r="R78" s="21">
        <v>7500</v>
      </c>
      <c r="S78" s="21">
        <v>8304</v>
      </c>
      <c r="T78" s="31">
        <v>26.015000000000001</v>
      </c>
      <c r="U78" s="21">
        <v>299</v>
      </c>
      <c r="V78" s="21">
        <v>194</v>
      </c>
      <c r="W78" s="21">
        <v>390</v>
      </c>
      <c r="X78" s="84" t="s">
        <v>240</v>
      </c>
      <c r="Y78" s="1"/>
      <c r="Z78" s="21">
        <v>56</v>
      </c>
      <c r="AA78" s="21">
        <v>8</v>
      </c>
      <c r="AB78" s="21">
        <v>7</v>
      </c>
      <c r="AC78" s="20">
        <f t="shared" si="161"/>
        <v>420</v>
      </c>
      <c r="AD78" s="20">
        <f t="shared" si="165"/>
        <v>490.024</v>
      </c>
      <c r="AE78" s="21">
        <f t="shared" si="162"/>
        <v>1503</v>
      </c>
      <c r="AF78" s="1"/>
      <c r="AG78" s="3">
        <f t="shared" si="5"/>
        <v>120</v>
      </c>
    </row>
    <row r="79" spans="1:33" ht="18" customHeight="1" outlineLevel="1" x14ac:dyDescent="0.3">
      <c r="A79" s="1"/>
      <c r="B79" s="30" t="s">
        <v>119</v>
      </c>
      <c r="C79" s="152">
        <v>1000023094</v>
      </c>
      <c r="D79" s="131" t="s">
        <v>69</v>
      </c>
      <c r="E79" s="112" t="s">
        <v>579</v>
      </c>
      <c r="F79" s="112">
        <f t="shared" ref="F79" si="166">LEN(E79)</f>
        <v>29</v>
      </c>
      <c r="G79" s="17" t="s">
        <v>505</v>
      </c>
      <c r="H79" s="19">
        <v>95</v>
      </c>
      <c r="I79" s="19">
        <v>74</v>
      </c>
      <c r="J79" s="19">
        <v>186</v>
      </c>
      <c r="K79" s="19">
        <v>500</v>
      </c>
      <c r="L79" s="19">
        <v>526</v>
      </c>
      <c r="M79" s="19">
        <v>15</v>
      </c>
      <c r="N79" s="148"/>
      <c r="O79" s="19">
        <v>730</v>
      </c>
      <c r="P79" s="20">
        <v>8076809523738</v>
      </c>
      <c r="Q79" s="5"/>
      <c r="R79" s="21">
        <v>7500</v>
      </c>
      <c r="S79" s="21">
        <v>8304</v>
      </c>
      <c r="T79" s="31">
        <v>26.015000000000001</v>
      </c>
      <c r="U79" s="21">
        <v>299</v>
      </c>
      <c r="V79" s="21">
        <v>194</v>
      </c>
      <c r="W79" s="21">
        <v>390</v>
      </c>
      <c r="X79" s="89" t="s">
        <v>728</v>
      </c>
      <c r="Y79" s="1"/>
      <c r="Z79" s="21">
        <v>56</v>
      </c>
      <c r="AA79" s="21">
        <v>8</v>
      </c>
      <c r="AB79" s="21">
        <v>7</v>
      </c>
      <c r="AC79" s="20">
        <f t="shared" ref="AC79" si="167">Z79*R79/1000</f>
        <v>420</v>
      </c>
      <c r="AD79" s="20">
        <f t="shared" ref="AD79" si="168">Z79*S79/1000+25</f>
        <v>490.024</v>
      </c>
      <c r="AE79" s="21">
        <f t="shared" ref="AE79" si="169">AB79*V79+145</f>
        <v>1503</v>
      </c>
      <c r="AF79" s="1"/>
      <c r="AG79" s="3">
        <f t="shared" ref="AG79" si="170">AA79*M79</f>
        <v>120</v>
      </c>
    </row>
    <row r="80" spans="1:33" ht="18" customHeight="1" outlineLevel="1" x14ac:dyDescent="0.35">
      <c r="A80" s="1"/>
      <c r="B80" s="30" t="s">
        <v>121</v>
      </c>
      <c r="C80" s="30">
        <v>1000015855</v>
      </c>
      <c r="D80" s="131" t="s">
        <v>70</v>
      </c>
      <c r="E80" s="112" t="s">
        <v>580</v>
      </c>
      <c r="F80" s="112">
        <f t="shared" si="4"/>
        <v>35</v>
      </c>
      <c r="G80" s="17" t="s">
        <v>509</v>
      </c>
      <c r="H80" s="19">
        <v>107</v>
      </c>
      <c r="I80" s="19">
        <v>78</v>
      </c>
      <c r="J80" s="19">
        <v>221</v>
      </c>
      <c r="K80" s="19">
        <v>250</v>
      </c>
      <c r="L80" s="19">
        <v>286</v>
      </c>
      <c r="M80" s="19">
        <v>12</v>
      </c>
      <c r="N80" s="19"/>
      <c r="O80" s="19">
        <v>730</v>
      </c>
      <c r="P80" s="20">
        <v>8076808070882</v>
      </c>
      <c r="Q80" s="5"/>
      <c r="R80" s="21">
        <v>3000</v>
      </c>
      <c r="S80" s="21">
        <v>3727</v>
      </c>
      <c r="T80" s="31">
        <v>31.869</v>
      </c>
      <c r="U80" s="21">
        <v>463</v>
      </c>
      <c r="V80" s="21">
        <v>232</v>
      </c>
      <c r="W80" s="21">
        <v>258</v>
      </c>
      <c r="X80" s="84" t="s">
        <v>241</v>
      </c>
      <c r="Y80" s="1"/>
      <c r="Z80" s="21">
        <v>42</v>
      </c>
      <c r="AA80" s="21">
        <v>7</v>
      </c>
      <c r="AB80" s="21">
        <v>6</v>
      </c>
      <c r="AC80" s="20">
        <f t="shared" si="161"/>
        <v>126</v>
      </c>
      <c r="AD80" s="20">
        <f t="shared" si="165"/>
        <v>181.53399999999999</v>
      </c>
      <c r="AE80" s="21">
        <f t="shared" si="162"/>
        <v>1537</v>
      </c>
      <c r="AF80" s="1"/>
      <c r="AG80" s="3">
        <f t="shared" si="5"/>
        <v>84</v>
      </c>
    </row>
    <row r="81" spans="1:33" ht="18" customHeight="1" outlineLevel="1" x14ac:dyDescent="0.35">
      <c r="A81" s="1"/>
      <c r="B81" s="30" t="s">
        <v>121</v>
      </c>
      <c r="C81" s="152">
        <v>1000023107</v>
      </c>
      <c r="D81" s="131" t="s">
        <v>70</v>
      </c>
      <c r="E81" s="112" t="s">
        <v>580</v>
      </c>
      <c r="F81" s="112">
        <f t="shared" ref="F81" si="171">LEN(E81)</f>
        <v>35</v>
      </c>
      <c r="G81" s="17" t="s">
        <v>509</v>
      </c>
      <c r="H81" s="19">
        <v>107</v>
      </c>
      <c r="I81" s="19">
        <v>78</v>
      </c>
      <c r="J81" s="19">
        <v>221</v>
      </c>
      <c r="K81" s="19">
        <v>250</v>
      </c>
      <c r="L81" s="19">
        <v>286</v>
      </c>
      <c r="M81" s="19">
        <v>12</v>
      </c>
      <c r="N81" s="19"/>
      <c r="O81" s="19">
        <v>730</v>
      </c>
      <c r="P81" s="20">
        <v>8076808070882</v>
      </c>
      <c r="Q81" s="5"/>
      <c r="R81" s="21">
        <v>3000</v>
      </c>
      <c r="S81" s="21">
        <v>3727</v>
      </c>
      <c r="T81" s="31">
        <v>31.869</v>
      </c>
      <c r="U81" s="21">
        <v>463</v>
      </c>
      <c r="V81" s="21">
        <v>232</v>
      </c>
      <c r="W81" s="21">
        <v>258</v>
      </c>
      <c r="X81" s="195" t="s">
        <v>725</v>
      </c>
      <c r="Y81" s="1"/>
      <c r="Z81" s="21">
        <v>42</v>
      </c>
      <c r="AA81" s="21">
        <v>7</v>
      </c>
      <c r="AB81" s="21">
        <v>6</v>
      </c>
      <c r="AC81" s="20">
        <f t="shared" ref="AC81" si="172">Z81*R81/1000</f>
        <v>126</v>
      </c>
      <c r="AD81" s="20">
        <f t="shared" ref="AD81" si="173">Z81*S81/1000+25</f>
        <v>181.53399999999999</v>
      </c>
      <c r="AE81" s="21">
        <f t="shared" ref="AE81" si="174">AB81*V81+145</f>
        <v>1537</v>
      </c>
      <c r="AF81" s="1"/>
      <c r="AG81" s="3">
        <f t="shared" ref="AG81" si="175">AA81*M81</f>
        <v>84</v>
      </c>
    </row>
    <row r="82" spans="1:33" s="163" customFormat="1" ht="18" customHeight="1" outlineLevel="1" x14ac:dyDescent="0.35">
      <c r="A82" s="4"/>
      <c r="B82" s="32" t="s">
        <v>122</v>
      </c>
      <c r="C82" s="32">
        <v>1000015860</v>
      </c>
      <c r="D82" s="131" t="s">
        <v>71</v>
      </c>
      <c r="E82" s="113" t="s">
        <v>581</v>
      </c>
      <c r="F82" s="113">
        <f t="shared" si="4"/>
        <v>36</v>
      </c>
      <c r="G82" s="17" t="s">
        <v>506</v>
      </c>
      <c r="H82" s="18">
        <v>185</v>
      </c>
      <c r="I82" s="18">
        <v>85</v>
      </c>
      <c r="J82" s="18">
        <v>220</v>
      </c>
      <c r="K82" s="18">
        <v>500</v>
      </c>
      <c r="L82" s="18">
        <v>553</v>
      </c>
      <c r="M82" s="18">
        <v>12</v>
      </c>
      <c r="N82" s="19"/>
      <c r="O82" s="19">
        <v>960</v>
      </c>
      <c r="P82" s="20">
        <v>8076809523714</v>
      </c>
      <c r="Q82" s="1"/>
      <c r="R82" s="23">
        <v>6000</v>
      </c>
      <c r="S82" s="24">
        <v>7240</v>
      </c>
      <c r="T82" s="33">
        <v>48.67</v>
      </c>
      <c r="U82" s="23">
        <v>573</v>
      </c>
      <c r="V82" s="23">
        <v>234</v>
      </c>
      <c r="W82" s="23">
        <v>363</v>
      </c>
      <c r="X82" s="84" t="s">
        <v>242</v>
      </c>
      <c r="Y82" s="1"/>
      <c r="Z82" s="23">
        <v>24</v>
      </c>
      <c r="AA82" s="23">
        <v>4</v>
      </c>
      <c r="AB82" s="23">
        <v>6</v>
      </c>
      <c r="AC82" s="20">
        <f t="shared" si="161"/>
        <v>144</v>
      </c>
      <c r="AD82" s="20">
        <f t="shared" si="165"/>
        <v>198.76</v>
      </c>
      <c r="AE82" s="21">
        <f t="shared" si="162"/>
        <v>1549</v>
      </c>
      <c r="AF82" s="1"/>
      <c r="AG82" s="3">
        <f t="shared" si="5"/>
        <v>48</v>
      </c>
    </row>
    <row r="83" spans="1:33" s="163" customFormat="1" ht="18" customHeight="1" outlineLevel="1" x14ac:dyDescent="0.35">
      <c r="A83" s="4"/>
      <c r="B83" s="32" t="s">
        <v>198</v>
      </c>
      <c r="C83" s="32">
        <v>1000016207</v>
      </c>
      <c r="D83" s="23" t="s">
        <v>72</v>
      </c>
      <c r="E83" s="113" t="s">
        <v>582</v>
      </c>
      <c r="F83" s="113">
        <f t="shared" si="4"/>
        <v>36</v>
      </c>
      <c r="G83" s="17" t="s">
        <v>392</v>
      </c>
      <c r="H83" s="18">
        <v>129</v>
      </c>
      <c r="I83" s="18">
        <v>76</v>
      </c>
      <c r="J83" s="18">
        <v>154</v>
      </c>
      <c r="K83" s="18">
        <v>500</v>
      </c>
      <c r="L83" s="18">
        <v>527</v>
      </c>
      <c r="M83" s="18">
        <v>12</v>
      </c>
      <c r="N83" s="19"/>
      <c r="O83" s="19">
        <v>960</v>
      </c>
      <c r="P83" s="20">
        <v>8076809519977</v>
      </c>
      <c r="Q83" s="1"/>
      <c r="R83" s="23">
        <v>6000</v>
      </c>
      <c r="S83" s="24">
        <v>6700</v>
      </c>
      <c r="T83" s="33">
        <v>24.960999999999999</v>
      </c>
      <c r="U83" s="23">
        <v>298</v>
      </c>
      <c r="V83" s="23">
        <v>183</v>
      </c>
      <c r="W83" s="23">
        <v>398</v>
      </c>
      <c r="X83" s="84" t="s">
        <v>243</v>
      </c>
      <c r="Y83" s="1"/>
      <c r="Z83" s="23">
        <v>40</v>
      </c>
      <c r="AA83" s="23">
        <v>8</v>
      </c>
      <c r="AB83" s="23">
        <v>5</v>
      </c>
      <c r="AC83" s="20">
        <f t="shared" ref="AC83" si="176">Z83*R83/1000</f>
        <v>240</v>
      </c>
      <c r="AD83" s="20">
        <f t="shared" ref="AD83" si="177">Z83*S83/1000+25</f>
        <v>293</v>
      </c>
      <c r="AE83" s="21">
        <f t="shared" ref="AE83" si="178">AB83*V83+145</f>
        <v>1060</v>
      </c>
      <c r="AF83" s="1"/>
      <c r="AG83" s="3">
        <f t="shared" si="5"/>
        <v>96</v>
      </c>
    </row>
    <row r="84" spans="1:33" s="167" customFormat="1" ht="17.5" hidden="1" customHeight="1" outlineLevel="1" x14ac:dyDescent="0.35">
      <c r="A84" s="74"/>
      <c r="B84" s="75" t="s">
        <v>123</v>
      </c>
      <c r="C84" s="75"/>
      <c r="D84" s="76" t="s">
        <v>72</v>
      </c>
      <c r="E84" s="114" t="s">
        <v>73</v>
      </c>
      <c r="F84" s="114">
        <f t="shared" si="4"/>
        <v>9</v>
      </c>
      <c r="G84" s="77" t="s">
        <v>73</v>
      </c>
      <c r="H84" s="75">
        <v>129</v>
      </c>
      <c r="I84" s="75">
        <v>76</v>
      </c>
      <c r="J84" s="75">
        <v>154</v>
      </c>
      <c r="K84" s="75">
        <v>500</v>
      </c>
      <c r="L84" s="75">
        <v>527</v>
      </c>
      <c r="M84" s="75">
        <v>15</v>
      </c>
      <c r="N84" s="78">
        <v>32</v>
      </c>
      <c r="O84" s="78"/>
      <c r="P84" s="79">
        <v>8076809519977</v>
      </c>
      <c r="Q84" s="80"/>
      <c r="R84" s="76">
        <v>7500</v>
      </c>
      <c r="S84" s="81">
        <v>8600</v>
      </c>
      <c r="T84" s="82">
        <v>30.911999999999999</v>
      </c>
      <c r="U84" s="76">
        <v>400</v>
      </c>
      <c r="V84" s="76">
        <v>168</v>
      </c>
      <c r="W84" s="76">
        <v>400</v>
      </c>
      <c r="X84" s="87" t="s">
        <v>244</v>
      </c>
      <c r="Y84" s="80"/>
      <c r="Z84" s="76">
        <v>36</v>
      </c>
      <c r="AA84" s="76">
        <v>6</v>
      </c>
      <c r="AB84" s="76">
        <v>6</v>
      </c>
      <c r="AC84" s="79">
        <f t="shared" si="161"/>
        <v>270</v>
      </c>
      <c r="AD84" s="79">
        <f t="shared" si="165"/>
        <v>334.6</v>
      </c>
      <c r="AE84" s="83">
        <f t="shared" si="162"/>
        <v>1153</v>
      </c>
      <c r="AF84" s="80"/>
      <c r="AG84" s="3">
        <f t="shared" si="5"/>
        <v>90</v>
      </c>
    </row>
    <row r="85" spans="1:33" s="166" customFormat="1" ht="18" hidden="1" customHeight="1" x14ac:dyDescent="0.35">
      <c r="A85" s="13"/>
      <c r="B85" s="35"/>
      <c r="C85" s="35"/>
      <c r="D85" s="28" t="s">
        <v>74</v>
      </c>
      <c r="E85" s="28"/>
      <c r="F85" s="28">
        <f t="shared" si="4"/>
        <v>0</v>
      </c>
      <c r="G85" s="14"/>
      <c r="H85" s="13"/>
      <c r="I85" s="13"/>
      <c r="J85" s="13"/>
      <c r="K85" s="13"/>
      <c r="L85" s="13"/>
      <c r="M85" s="13"/>
      <c r="N85" s="15"/>
      <c r="O85" s="15"/>
      <c r="P85" s="16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29"/>
      <c r="AD85" s="29"/>
      <c r="AE85" s="1"/>
      <c r="AF85" s="13"/>
      <c r="AG85" s="3">
        <f t="shared" si="5"/>
        <v>0</v>
      </c>
    </row>
    <row r="86" spans="1:33" s="163" customFormat="1" ht="18" hidden="1" customHeight="1" outlineLevel="1" x14ac:dyDescent="0.35">
      <c r="A86" s="4"/>
      <c r="B86" s="32">
        <v>692064</v>
      </c>
      <c r="C86" s="32"/>
      <c r="D86" s="23" t="s">
        <v>62</v>
      </c>
      <c r="E86" s="113" t="s">
        <v>63</v>
      </c>
      <c r="F86" s="113">
        <f t="shared" si="4"/>
        <v>23</v>
      </c>
      <c r="G86" s="17" t="s">
        <v>63</v>
      </c>
      <c r="H86" s="18">
        <v>129</v>
      </c>
      <c r="I86" s="18">
        <v>76</v>
      </c>
      <c r="J86" s="18">
        <v>172</v>
      </c>
      <c r="K86" s="18">
        <v>500</v>
      </c>
      <c r="L86" s="18">
        <v>530</v>
      </c>
      <c r="M86" s="18">
        <v>15</v>
      </c>
      <c r="N86" s="19">
        <v>32</v>
      </c>
      <c r="O86" s="19"/>
      <c r="P86" s="24">
        <v>8076809521567</v>
      </c>
      <c r="Q86" s="1"/>
      <c r="R86" s="23">
        <v>7500</v>
      </c>
      <c r="S86" s="24">
        <v>8610</v>
      </c>
      <c r="T86" s="33">
        <v>32.43</v>
      </c>
      <c r="U86" s="23">
        <v>400</v>
      </c>
      <c r="V86" s="23">
        <v>186</v>
      </c>
      <c r="W86" s="23">
        <v>400</v>
      </c>
      <c r="X86" s="24">
        <v>8076809055970</v>
      </c>
      <c r="Y86" s="1"/>
      <c r="Z86" s="23">
        <v>42</v>
      </c>
      <c r="AA86" s="23">
        <v>7</v>
      </c>
      <c r="AB86" s="23">
        <v>6</v>
      </c>
      <c r="AC86" s="20">
        <f t="shared" si="161"/>
        <v>315</v>
      </c>
      <c r="AD86" s="20">
        <f>Z86*S86/1000+25</f>
        <v>386.62</v>
      </c>
      <c r="AE86" s="21">
        <f t="shared" si="162"/>
        <v>1261</v>
      </c>
      <c r="AF86" s="1"/>
      <c r="AG86" s="3">
        <f t="shared" si="5"/>
        <v>105</v>
      </c>
    </row>
    <row r="87" spans="1:33" s="163" customFormat="1" ht="33" hidden="1" customHeight="1" outlineLevel="1" x14ac:dyDescent="0.35">
      <c r="A87" s="4"/>
      <c r="B87" s="32">
        <v>693066</v>
      </c>
      <c r="C87" s="32"/>
      <c r="D87" s="23" t="s">
        <v>64</v>
      </c>
      <c r="E87" s="113" t="s">
        <v>65</v>
      </c>
      <c r="F87" s="113">
        <f t="shared" si="4"/>
        <v>27</v>
      </c>
      <c r="G87" s="17" t="s">
        <v>65</v>
      </c>
      <c r="H87" s="18">
        <v>129</v>
      </c>
      <c r="I87" s="18">
        <v>63</v>
      </c>
      <c r="J87" s="18">
        <v>172</v>
      </c>
      <c r="K87" s="18">
        <v>500</v>
      </c>
      <c r="L87" s="18">
        <v>529</v>
      </c>
      <c r="M87" s="18">
        <v>18</v>
      </c>
      <c r="N87" s="19">
        <v>32</v>
      </c>
      <c r="O87" s="19"/>
      <c r="P87" s="24">
        <v>8076809523844</v>
      </c>
      <c r="Q87" s="1"/>
      <c r="R87" s="23">
        <v>9000</v>
      </c>
      <c r="S87" s="24">
        <v>10140</v>
      </c>
      <c r="T87" s="33">
        <v>29.76</v>
      </c>
      <c r="U87" s="23">
        <v>400</v>
      </c>
      <c r="V87" s="23">
        <v>186</v>
      </c>
      <c r="W87" s="23">
        <v>400</v>
      </c>
      <c r="X87" s="24">
        <v>8076809055994</v>
      </c>
      <c r="Y87" s="1"/>
      <c r="Z87" s="23">
        <v>42</v>
      </c>
      <c r="AA87" s="23">
        <v>7</v>
      </c>
      <c r="AB87" s="23">
        <v>6</v>
      </c>
      <c r="AC87" s="20">
        <f t="shared" si="161"/>
        <v>378</v>
      </c>
      <c r="AD87" s="20">
        <f>Z87*S87/1000+25</f>
        <v>450.88</v>
      </c>
      <c r="AE87" s="21">
        <f t="shared" si="162"/>
        <v>1261</v>
      </c>
      <c r="AF87" s="1"/>
      <c r="AG87" s="3">
        <f t="shared" si="5"/>
        <v>126</v>
      </c>
    </row>
    <row r="88" spans="1:33" s="166" customFormat="1" ht="18" customHeight="1" collapsed="1" x14ac:dyDescent="0.35">
      <c r="A88" s="13"/>
      <c r="B88" s="35"/>
      <c r="C88" s="35"/>
      <c r="D88" s="28" t="s">
        <v>75</v>
      </c>
      <c r="E88" s="28"/>
      <c r="F88" s="28"/>
      <c r="G88" s="14"/>
      <c r="H88" s="13"/>
      <c r="I88" s="13"/>
      <c r="J88" s="13"/>
      <c r="K88" s="13"/>
      <c r="L88" s="13"/>
      <c r="M88" s="13"/>
      <c r="N88" s="15"/>
      <c r="O88" s="15"/>
      <c r="P88" s="16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29"/>
      <c r="AD88" s="29"/>
      <c r="AE88" s="1"/>
      <c r="AF88" s="13"/>
      <c r="AG88" s="3">
        <f t="shared" si="5"/>
        <v>0</v>
      </c>
    </row>
    <row r="89" spans="1:33" s="163" customFormat="1" ht="18" customHeight="1" outlineLevel="1" x14ac:dyDescent="0.35">
      <c r="A89" s="4"/>
      <c r="B89" s="32" t="s">
        <v>124</v>
      </c>
      <c r="C89" s="32">
        <v>1000018283</v>
      </c>
      <c r="D89" s="131" t="s">
        <v>538</v>
      </c>
      <c r="E89" s="113" t="s">
        <v>606</v>
      </c>
      <c r="F89" s="113">
        <f t="shared" si="4"/>
        <v>30</v>
      </c>
      <c r="G89" s="17" t="s">
        <v>525</v>
      </c>
      <c r="H89" s="18">
        <v>95</v>
      </c>
      <c r="I89" s="18">
        <v>74</v>
      </c>
      <c r="J89" s="18">
        <v>186</v>
      </c>
      <c r="K89" s="18">
        <v>500</v>
      </c>
      <c r="L89" s="18">
        <v>526</v>
      </c>
      <c r="M89" s="18">
        <v>15</v>
      </c>
      <c r="N89" s="19"/>
      <c r="O89" s="19">
        <v>600</v>
      </c>
      <c r="P89" s="20">
        <v>8076800376999</v>
      </c>
      <c r="Q89" s="1"/>
      <c r="R89" s="23">
        <v>7500</v>
      </c>
      <c r="S89" s="24">
        <v>8304</v>
      </c>
      <c r="T89" s="33">
        <v>26.015000000000001</v>
      </c>
      <c r="U89" s="23">
        <v>299</v>
      </c>
      <c r="V89" s="23">
        <v>194</v>
      </c>
      <c r="W89" s="23">
        <v>390</v>
      </c>
      <c r="X89" s="151" t="s">
        <v>280</v>
      </c>
      <c r="Y89" s="1"/>
      <c r="Z89" s="23">
        <v>56</v>
      </c>
      <c r="AA89" s="23">
        <v>8</v>
      </c>
      <c r="AB89" s="23">
        <v>7</v>
      </c>
      <c r="AC89" s="20">
        <f t="shared" ref="AC89" si="179">Z89*R89/1000</f>
        <v>420</v>
      </c>
      <c r="AD89" s="20">
        <f>Z89*S89/1000+25</f>
        <v>490.024</v>
      </c>
      <c r="AE89" s="21">
        <f t="shared" ref="AE89" si="180">AB89*V89+145</f>
        <v>1503</v>
      </c>
      <c r="AF89" s="1"/>
      <c r="AG89" s="3">
        <f t="shared" si="5"/>
        <v>120</v>
      </c>
    </row>
    <row r="90" spans="1:33" s="163" customFormat="1" ht="30.65" customHeight="1" outlineLevel="1" x14ac:dyDescent="0.35">
      <c r="A90" s="4"/>
      <c r="B90" s="32" t="s">
        <v>152</v>
      </c>
      <c r="C90" s="32">
        <v>1000012505</v>
      </c>
      <c r="D90" s="131" t="s">
        <v>151</v>
      </c>
      <c r="E90" s="113" t="s">
        <v>607</v>
      </c>
      <c r="F90" s="113">
        <f t="shared" si="4"/>
        <v>37</v>
      </c>
      <c r="G90" s="17" t="s">
        <v>527</v>
      </c>
      <c r="H90" s="18">
        <v>210</v>
      </c>
      <c r="I90" s="18">
        <v>137</v>
      </c>
      <c r="J90" s="18">
        <v>72</v>
      </c>
      <c r="K90" s="18">
        <v>250</v>
      </c>
      <c r="L90" s="18">
        <v>275</v>
      </c>
      <c r="M90" s="18">
        <v>20</v>
      </c>
      <c r="N90" s="19"/>
      <c r="O90" s="19">
        <v>510</v>
      </c>
      <c r="P90" s="20">
        <v>8076809514774</v>
      </c>
      <c r="Q90" s="1"/>
      <c r="R90" s="23">
        <v>5000</v>
      </c>
      <c r="S90" s="24">
        <v>6500</v>
      </c>
      <c r="T90" s="33">
        <v>63.884999999999998</v>
      </c>
      <c r="U90" s="23">
        <v>397</v>
      </c>
      <c r="V90" s="23">
        <v>234</v>
      </c>
      <c r="W90" s="23">
        <v>598</v>
      </c>
      <c r="X90" s="84" t="s">
        <v>245</v>
      </c>
      <c r="Y90" s="1"/>
      <c r="Z90" s="23">
        <v>24</v>
      </c>
      <c r="AA90" s="23">
        <v>4</v>
      </c>
      <c r="AB90" s="23">
        <v>6</v>
      </c>
      <c r="AC90" s="20">
        <f t="shared" si="161"/>
        <v>120</v>
      </c>
      <c r="AD90" s="20">
        <f>Z90*S90/1000+25</f>
        <v>181</v>
      </c>
      <c r="AE90" s="21">
        <f t="shared" si="162"/>
        <v>1549</v>
      </c>
      <c r="AF90" s="1"/>
      <c r="AG90" s="3">
        <f t="shared" si="5"/>
        <v>80</v>
      </c>
    </row>
    <row r="91" spans="1:33" s="163" customFormat="1" ht="32.15" hidden="1" customHeight="1" outlineLevel="1" x14ac:dyDescent="0.35">
      <c r="A91" s="4"/>
      <c r="B91" s="32" t="s">
        <v>125</v>
      </c>
      <c r="C91" s="32">
        <v>1000012405</v>
      </c>
      <c r="D91" s="130" t="s">
        <v>76</v>
      </c>
      <c r="E91" s="113" t="s">
        <v>608</v>
      </c>
      <c r="F91" s="113">
        <f t="shared" si="4"/>
        <v>36</v>
      </c>
      <c r="G91" s="17" t="s">
        <v>526</v>
      </c>
      <c r="H91" s="18">
        <v>185</v>
      </c>
      <c r="I91" s="18">
        <v>85</v>
      </c>
      <c r="J91" s="18">
        <v>220</v>
      </c>
      <c r="K91" s="18">
        <v>500</v>
      </c>
      <c r="L91" s="18">
        <v>550</v>
      </c>
      <c r="M91" s="18">
        <v>12</v>
      </c>
      <c r="N91" s="19"/>
      <c r="O91" s="19">
        <v>600</v>
      </c>
      <c r="P91" s="20">
        <v>8076808201293</v>
      </c>
      <c r="Q91" s="1"/>
      <c r="R91" s="23">
        <v>6000</v>
      </c>
      <c r="S91" s="24">
        <v>7220</v>
      </c>
      <c r="T91" s="33">
        <v>55.970999999999997</v>
      </c>
      <c r="U91" s="23">
        <v>573</v>
      </c>
      <c r="V91" s="23">
        <v>234</v>
      </c>
      <c r="W91" s="23">
        <v>363</v>
      </c>
      <c r="X91" s="84" t="s">
        <v>246</v>
      </c>
      <c r="Y91" s="1"/>
      <c r="Z91" s="23">
        <v>24</v>
      </c>
      <c r="AA91" s="23">
        <v>4</v>
      </c>
      <c r="AB91" s="23">
        <v>6</v>
      </c>
      <c r="AC91" s="20">
        <f t="shared" si="161"/>
        <v>144</v>
      </c>
      <c r="AD91" s="20">
        <f>Z91*S91/1000+25</f>
        <v>198.28</v>
      </c>
      <c r="AE91" s="21">
        <f t="shared" si="162"/>
        <v>1549</v>
      </c>
      <c r="AF91" s="1"/>
      <c r="AG91" s="3">
        <f t="shared" si="5"/>
        <v>48</v>
      </c>
    </row>
    <row r="92" spans="1:33" s="163" customFormat="1" ht="30.65" customHeight="1" outlineLevel="1" x14ac:dyDescent="0.35">
      <c r="A92" s="4"/>
      <c r="B92" s="32"/>
      <c r="C92" s="32">
        <v>1000019224</v>
      </c>
      <c r="D92" s="131" t="s">
        <v>592</v>
      </c>
      <c r="E92" s="113" t="s">
        <v>608</v>
      </c>
      <c r="F92" s="113">
        <f t="shared" ref="F92" si="181">LEN(E92)</f>
        <v>36</v>
      </c>
      <c r="G92" s="17" t="s">
        <v>593</v>
      </c>
      <c r="H92" s="18">
        <v>185</v>
      </c>
      <c r="I92" s="18">
        <v>85</v>
      </c>
      <c r="J92" s="18">
        <v>220</v>
      </c>
      <c r="K92" s="18">
        <v>450</v>
      </c>
      <c r="L92" s="18">
        <v>484.7</v>
      </c>
      <c r="M92" s="18">
        <v>12</v>
      </c>
      <c r="N92" s="19"/>
      <c r="O92" s="19">
        <v>600</v>
      </c>
      <c r="P92" s="20">
        <v>8076809579414</v>
      </c>
      <c r="Q92" s="1"/>
      <c r="R92" s="23">
        <v>5400</v>
      </c>
      <c r="S92" s="24">
        <v>6700</v>
      </c>
      <c r="T92" s="33">
        <v>55.972999999999999</v>
      </c>
      <c r="U92" s="23">
        <v>573</v>
      </c>
      <c r="V92" s="23">
        <v>234</v>
      </c>
      <c r="W92" s="23">
        <v>363</v>
      </c>
      <c r="X92" s="84" t="s">
        <v>594</v>
      </c>
      <c r="Y92" s="1"/>
      <c r="Z92" s="174">
        <v>20</v>
      </c>
      <c r="AA92" s="23">
        <v>4</v>
      </c>
      <c r="AB92" s="174">
        <v>5</v>
      </c>
      <c r="AC92" s="20">
        <f t="shared" si="161"/>
        <v>108</v>
      </c>
      <c r="AD92" s="20">
        <f>Z92*S92/1000+25</f>
        <v>159</v>
      </c>
      <c r="AE92" s="21">
        <f t="shared" si="162"/>
        <v>1315</v>
      </c>
      <c r="AF92" s="1"/>
      <c r="AG92" s="3">
        <f t="shared" ref="AG92" si="182">AA92*M92</f>
        <v>48</v>
      </c>
    </row>
    <row r="93" spans="1:33" s="163" customFormat="1" ht="30.65" customHeight="1" outlineLevel="1" x14ac:dyDescent="0.35">
      <c r="A93" s="4"/>
      <c r="B93" s="32"/>
      <c r="C93" s="196">
        <v>1000023089</v>
      </c>
      <c r="D93" s="131" t="s">
        <v>592</v>
      </c>
      <c r="E93" s="113" t="s">
        <v>608</v>
      </c>
      <c r="F93" s="113">
        <f t="shared" si="4"/>
        <v>36</v>
      </c>
      <c r="G93" s="17" t="s">
        <v>593</v>
      </c>
      <c r="H93" s="18">
        <v>185</v>
      </c>
      <c r="I93" s="18">
        <v>85</v>
      </c>
      <c r="J93" s="18">
        <v>220</v>
      </c>
      <c r="K93" s="18">
        <v>450</v>
      </c>
      <c r="L93" s="18">
        <v>484.7</v>
      </c>
      <c r="M93" s="18">
        <v>12</v>
      </c>
      <c r="N93" s="19"/>
      <c r="O93" s="19">
        <v>600</v>
      </c>
      <c r="P93" s="198">
        <v>8076809579438</v>
      </c>
      <c r="Q93" s="1"/>
      <c r="R93" s="23">
        <v>5400</v>
      </c>
      <c r="S93" s="24">
        <v>6700</v>
      </c>
      <c r="T93" s="33">
        <v>55.972999999999999</v>
      </c>
      <c r="U93" s="23">
        <v>573</v>
      </c>
      <c r="V93" s="23">
        <v>234</v>
      </c>
      <c r="W93" s="23">
        <v>363</v>
      </c>
      <c r="X93" s="89" t="s">
        <v>726</v>
      </c>
      <c r="Y93" s="1"/>
      <c r="Z93" s="23">
        <v>20</v>
      </c>
      <c r="AA93" s="23">
        <v>4</v>
      </c>
      <c r="AB93" s="23">
        <v>5</v>
      </c>
      <c r="AC93" s="20">
        <f t="shared" ref="AC93" si="183">Z93*R93/1000</f>
        <v>108</v>
      </c>
      <c r="AD93" s="20">
        <f>Z93*S93/1000+25</f>
        <v>159</v>
      </c>
      <c r="AE93" s="21">
        <f t="shared" ref="AE93" si="184">AB93*V93+145</f>
        <v>1315</v>
      </c>
      <c r="AF93" s="1"/>
      <c r="AG93" s="3">
        <f t="shared" si="5"/>
        <v>48</v>
      </c>
    </row>
    <row r="94" spans="1:33" s="166" customFormat="1" ht="21" hidden="1" customHeight="1" x14ac:dyDescent="0.35">
      <c r="A94" s="13"/>
      <c r="B94" s="35"/>
      <c r="C94" s="35"/>
      <c r="D94" s="28" t="s">
        <v>155</v>
      </c>
      <c r="E94" s="28"/>
      <c r="F94" s="28"/>
      <c r="G94" s="14"/>
      <c r="H94" s="13"/>
      <c r="I94" s="13"/>
      <c r="J94" s="13"/>
      <c r="K94" s="13"/>
      <c r="L94" s="13"/>
      <c r="M94" s="13"/>
      <c r="N94" s="15"/>
      <c r="O94" s="15"/>
      <c r="P94" s="16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29"/>
      <c r="AD94" s="29"/>
      <c r="AE94" s="1"/>
      <c r="AF94" s="13"/>
      <c r="AG94" s="3">
        <f t="shared" si="5"/>
        <v>0</v>
      </c>
    </row>
    <row r="95" spans="1:33" s="163" customFormat="1" ht="26.5" hidden="1" customHeight="1" outlineLevel="1" x14ac:dyDescent="0.35">
      <c r="A95" s="4"/>
      <c r="B95" s="32" t="s">
        <v>156</v>
      </c>
      <c r="C95" s="32">
        <v>1000016341</v>
      </c>
      <c r="D95" s="23" t="s">
        <v>158</v>
      </c>
      <c r="E95" s="113" t="s">
        <v>609</v>
      </c>
      <c r="F95" s="113">
        <f t="shared" si="4"/>
        <v>29</v>
      </c>
      <c r="G95" s="17" t="s">
        <v>399</v>
      </c>
      <c r="H95" s="18">
        <v>93</v>
      </c>
      <c r="I95" s="18">
        <v>56</v>
      </c>
      <c r="J95" s="18">
        <v>185</v>
      </c>
      <c r="K95" s="18">
        <v>250</v>
      </c>
      <c r="L95" s="18">
        <v>274.61</v>
      </c>
      <c r="M95" s="18">
        <v>10</v>
      </c>
      <c r="N95" s="19"/>
      <c r="O95" s="19">
        <v>450</v>
      </c>
      <c r="P95" s="20">
        <v>8076809575133</v>
      </c>
      <c r="Q95" s="1"/>
      <c r="R95" s="23">
        <v>2500</v>
      </c>
      <c r="S95" s="24">
        <v>2925</v>
      </c>
      <c r="T95" s="33">
        <v>12.121</v>
      </c>
      <c r="U95" s="23">
        <v>192</v>
      </c>
      <c r="V95" s="23">
        <v>188</v>
      </c>
      <c r="W95" s="23">
        <v>292</v>
      </c>
      <c r="X95" s="84" t="s">
        <v>247</v>
      </c>
      <c r="Y95" s="1"/>
      <c r="Z95" s="23">
        <v>80</v>
      </c>
      <c r="AA95" s="23">
        <v>16</v>
      </c>
      <c r="AB95" s="23">
        <f>Z95/AA95</f>
        <v>5</v>
      </c>
      <c r="AC95" s="20">
        <f>Z95*R95/1000</f>
        <v>200</v>
      </c>
      <c r="AD95" s="20">
        <f>Z95*S95/1000+25</f>
        <v>259</v>
      </c>
      <c r="AE95" s="21">
        <f>AB95*V95+145</f>
        <v>1085</v>
      </c>
      <c r="AF95" s="1"/>
      <c r="AG95" s="3">
        <f t="shared" si="5"/>
        <v>160</v>
      </c>
    </row>
    <row r="96" spans="1:33" s="163" customFormat="1" ht="26.5" hidden="1" customHeight="1" outlineLevel="1" x14ac:dyDescent="0.35">
      <c r="A96" s="4"/>
      <c r="B96" s="32" t="s">
        <v>157</v>
      </c>
      <c r="C96" s="32">
        <v>1000016348</v>
      </c>
      <c r="D96" s="23" t="s">
        <v>159</v>
      </c>
      <c r="E96" s="113" t="s">
        <v>610</v>
      </c>
      <c r="F96" s="113">
        <f t="shared" si="4"/>
        <v>34</v>
      </c>
      <c r="G96" s="17" t="s">
        <v>400</v>
      </c>
      <c r="H96" s="18">
        <v>93</v>
      </c>
      <c r="I96" s="18">
        <v>46.5</v>
      </c>
      <c r="J96" s="18">
        <v>185</v>
      </c>
      <c r="K96" s="18">
        <v>250</v>
      </c>
      <c r="L96" s="18">
        <v>273.60000000000002</v>
      </c>
      <c r="M96" s="18">
        <v>12</v>
      </c>
      <c r="N96" s="19"/>
      <c r="O96" s="19">
        <v>360</v>
      </c>
      <c r="P96" s="20">
        <v>8076809575157</v>
      </c>
      <c r="Q96" s="1"/>
      <c r="R96" s="23">
        <v>3000</v>
      </c>
      <c r="S96" s="24">
        <v>3470</v>
      </c>
      <c r="T96" s="33">
        <v>12.121</v>
      </c>
      <c r="U96" s="23">
        <v>192</v>
      </c>
      <c r="V96" s="23">
        <v>188</v>
      </c>
      <c r="W96" s="23">
        <v>292</v>
      </c>
      <c r="X96" s="84" t="s">
        <v>248</v>
      </c>
      <c r="Y96" s="1"/>
      <c r="Z96" s="23">
        <v>80</v>
      </c>
      <c r="AA96" s="23">
        <v>16</v>
      </c>
      <c r="AB96" s="23">
        <f>Z96/AA96</f>
        <v>5</v>
      </c>
      <c r="AC96" s="20">
        <f>Z96*R96/1000</f>
        <v>240</v>
      </c>
      <c r="AD96" s="20">
        <f>Z96*S96/1000+25</f>
        <v>302.60000000000002</v>
      </c>
      <c r="AE96" s="21">
        <f>AB96*V96+145</f>
        <v>1085</v>
      </c>
      <c r="AF96" s="1"/>
      <c r="AG96" s="3">
        <f t="shared" si="5"/>
        <v>192</v>
      </c>
    </row>
    <row r="97" spans="1:33" s="163" customFormat="1" ht="26.5" hidden="1" customHeight="1" outlineLevel="1" x14ac:dyDescent="0.35">
      <c r="A97" s="4"/>
      <c r="B97" s="32" t="s">
        <v>401</v>
      </c>
      <c r="C97" s="32">
        <v>1000017370</v>
      </c>
      <c r="D97" s="23" t="s">
        <v>539</v>
      </c>
      <c r="E97" s="113" t="s">
        <v>611</v>
      </c>
      <c r="F97" s="113">
        <f t="shared" si="4"/>
        <v>36</v>
      </c>
      <c r="G97" s="17" t="s">
        <v>536</v>
      </c>
      <c r="H97" s="18">
        <v>270</v>
      </c>
      <c r="I97" s="18">
        <v>20</v>
      </c>
      <c r="J97" s="18">
        <v>70</v>
      </c>
      <c r="K97" s="18">
        <v>250</v>
      </c>
      <c r="L97" s="18">
        <v>264.25</v>
      </c>
      <c r="M97" s="18">
        <v>18</v>
      </c>
      <c r="N97" s="19"/>
      <c r="O97" s="19">
        <v>450</v>
      </c>
      <c r="P97" s="20">
        <v>8076809577014</v>
      </c>
      <c r="Q97" s="1"/>
      <c r="R97" s="23">
        <v>4500</v>
      </c>
      <c r="S97" s="24">
        <v>4980</v>
      </c>
      <c r="T97" s="33">
        <v>10.518000000000001</v>
      </c>
      <c r="U97" s="23">
        <v>226</v>
      </c>
      <c r="V97" s="23">
        <v>285</v>
      </c>
      <c r="W97" s="23">
        <v>142</v>
      </c>
      <c r="X97" s="108" t="s">
        <v>537</v>
      </c>
      <c r="Y97" s="1"/>
      <c r="Z97" s="23">
        <v>84</v>
      </c>
      <c r="AA97" s="23">
        <v>28</v>
      </c>
      <c r="AB97" s="23">
        <v>3</v>
      </c>
      <c r="AC97" s="20">
        <f>Z97*R97/1000</f>
        <v>378</v>
      </c>
      <c r="AD97" s="20">
        <f>Z97*S97/1000+25</f>
        <v>443.32</v>
      </c>
      <c r="AE97" s="21">
        <f>AB97*V97+145</f>
        <v>1000</v>
      </c>
      <c r="AF97" s="1"/>
      <c r="AG97" s="3">
        <f t="shared" si="5"/>
        <v>504</v>
      </c>
    </row>
    <row r="98" spans="1:33" s="166" customFormat="1" ht="18" customHeight="1" collapsed="1" x14ac:dyDescent="0.35">
      <c r="A98" s="13"/>
      <c r="B98" s="35"/>
      <c r="C98" s="35"/>
      <c r="D98" s="28" t="s">
        <v>141</v>
      </c>
      <c r="E98" s="28"/>
      <c r="F98" s="28"/>
      <c r="G98" s="14"/>
      <c r="H98" s="13"/>
      <c r="I98" s="13"/>
      <c r="J98" s="13"/>
      <c r="K98" s="13"/>
      <c r="L98" s="13"/>
      <c r="M98" s="13"/>
      <c r="N98" s="15"/>
      <c r="O98" s="15"/>
      <c r="P98" s="16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9"/>
      <c r="AD98" s="29"/>
      <c r="AE98" s="1"/>
      <c r="AF98" s="13"/>
      <c r="AG98" s="3">
        <f t="shared" si="5"/>
        <v>0</v>
      </c>
    </row>
    <row r="99" spans="1:33" ht="30.65" customHeight="1" outlineLevel="1" x14ac:dyDescent="0.35">
      <c r="A99" s="1"/>
      <c r="B99" s="30" t="s">
        <v>142</v>
      </c>
      <c r="C99" s="30">
        <v>1000011409</v>
      </c>
      <c r="D99" s="22" t="s">
        <v>104</v>
      </c>
      <c r="E99" s="115" t="s">
        <v>612</v>
      </c>
      <c r="F99" s="119">
        <f t="shared" si="4"/>
        <v>36</v>
      </c>
      <c r="G99" s="17" t="s">
        <v>389</v>
      </c>
      <c r="H99" s="19">
        <v>270</v>
      </c>
      <c r="I99" s="19">
        <v>31</v>
      </c>
      <c r="J99" s="19">
        <v>70</v>
      </c>
      <c r="K99" s="19">
        <v>400</v>
      </c>
      <c r="L99" s="19">
        <v>417</v>
      </c>
      <c r="M99" s="19">
        <v>12</v>
      </c>
      <c r="N99" s="19"/>
      <c r="O99" s="19">
        <v>730</v>
      </c>
      <c r="P99" s="20">
        <v>8076809545440</v>
      </c>
      <c r="Q99" s="5"/>
      <c r="R99" s="21">
        <v>4800</v>
      </c>
      <c r="S99" s="21">
        <v>5200</v>
      </c>
      <c r="T99" s="31">
        <v>10.252000000000001</v>
      </c>
      <c r="U99" s="21">
        <v>225</v>
      </c>
      <c r="V99" s="21">
        <v>283</v>
      </c>
      <c r="W99" s="21">
        <v>140</v>
      </c>
      <c r="X99" s="84" t="s">
        <v>249</v>
      </c>
      <c r="Y99" s="1"/>
      <c r="Z99" s="21">
        <v>84</v>
      </c>
      <c r="AA99" s="21">
        <v>28</v>
      </c>
      <c r="AB99" s="21">
        <v>3</v>
      </c>
      <c r="AC99" s="20">
        <f>Z99*R99/1000</f>
        <v>403.2</v>
      </c>
      <c r="AD99" s="20">
        <f>Z99*S99/1000+25</f>
        <v>461.8</v>
      </c>
      <c r="AE99" s="21">
        <f>AB99*V99+145</f>
        <v>994</v>
      </c>
      <c r="AF99" s="1"/>
      <c r="AG99" s="3">
        <f t="shared" si="5"/>
        <v>336</v>
      </c>
    </row>
    <row r="100" spans="1:33" ht="30.65" customHeight="1" outlineLevel="1" x14ac:dyDescent="0.35">
      <c r="A100" s="1"/>
      <c r="B100" s="30" t="s">
        <v>142</v>
      </c>
      <c r="C100" s="152">
        <v>1000023103</v>
      </c>
      <c r="D100" s="22" t="s">
        <v>104</v>
      </c>
      <c r="E100" s="115" t="s">
        <v>612</v>
      </c>
      <c r="F100" s="119">
        <f t="shared" ref="F100" si="185">LEN(E100)</f>
        <v>36</v>
      </c>
      <c r="G100" s="17" t="s">
        <v>389</v>
      </c>
      <c r="H100" s="19">
        <v>270</v>
      </c>
      <c r="I100" s="19">
        <v>31</v>
      </c>
      <c r="J100" s="19">
        <v>70</v>
      </c>
      <c r="K100" s="19">
        <v>400</v>
      </c>
      <c r="L100" s="19">
        <v>417</v>
      </c>
      <c r="M100" s="19">
        <v>12</v>
      </c>
      <c r="N100" s="19"/>
      <c r="O100" s="19">
        <v>730</v>
      </c>
      <c r="P100" s="20">
        <v>8076809545440</v>
      </c>
      <c r="Q100" s="5"/>
      <c r="R100" s="21">
        <v>4800</v>
      </c>
      <c r="S100" s="21">
        <v>5200</v>
      </c>
      <c r="T100" s="31">
        <v>10.252000000000001</v>
      </c>
      <c r="U100" s="21">
        <v>225</v>
      </c>
      <c r="V100" s="21">
        <v>283</v>
      </c>
      <c r="W100" s="21">
        <v>140</v>
      </c>
      <c r="X100" s="89" t="s">
        <v>727</v>
      </c>
      <c r="Y100" s="1"/>
      <c r="Z100" s="21">
        <v>84</v>
      </c>
      <c r="AA100" s="21">
        <v>28</v>
      </c>
      <c r="AB100" s="21">
        <v>3</v>
      </c>
      <c r="AC100" s="20">
        <f>Z100*R100/1000</f>
        <v>403.2</v>
      </c>
      <c r="AD100" s="20">
        <f>Z100*S100/1000+25</f>
        <v>461.8</v>
      </c>
      <c r="AE100" s="21">
        <f>AB100*V100+145</f>
        <v>994</v>
      </c>
      <c r="AF100" s="1"/>
      <c r="AG100" s="3">
        <f t="shared" ref="AG100" si="186">AA100*M100</f>
        <v>336</v>
      </c>
    </row>
    <row r="101" spans="1:33" ht="30.65" customHeight="1" outlineLevel="1" x14ac:dyDescent="0.35">
      <c r="A101" s="1"/>
      <c r="B101" s="30" t="s">
        <v>143</v>
      </c>
      <c r="C101" s="30">
        <v>1000011411</v>
      </c>
      <c r="D101" s="22" t="s">
        <v>105</v>
      </c>
      <c r="E101" s="115" t="s">
        <v>613</v>
      </c>
      <c r="F101" s="119">
        <f t="shared" si="4"/>
        <v>34</v>
      </c>
      <c r="G101" s="17" t="s">
        <v>391</v>
      </c>
      <c r="H101" s="19">
        <v>138</v>
      </c>
      <c r="I101" s="19">
        <v>53</v>
      </c>
      <c r="J101" s="19">
        <v>195</v>
      </c>
      <c r="K101" s="19">
        <v>400</v>
      </c>
      <c r="L101" s="19">
        <v>431</v>
      </c>
      <c r="M101" s="19">
        <v>14</v>
      </c>
      <c r="N101" s="19"/>
      <c r="O101" s="19">
        <v>730</v>
      </c>
      <c r="P101" s="20">
        <v>8076809545464</v>
      </c>
      <c r="Q101" s="5"/>
      <c r="R101" s="21">
        <v>5600</v>
      </c>
      <c r="S101" s="21">
        <v>6000</v>
      </c>
      <c r="T101" s="31">
        <v>28.225999999999999</v>
      </c>
      <c r="U101" s="21">
        <v>295</v>
      </c>
      <c r="V101" s="21">
        <v>208</v>
      </c>
      <c r="W101" s="21">
        <v>400</v>
      </c>
      <c r="X101" s="84" t="s">
        <v>250</v>
      </c>
      <c r="Y101" s="1"/>
      <c r="Z101" s="21">
        <v>40</v>
      </c>
      <c r="AA101" s="21">
        <v>8</v>
      </c>
      <c r="AB101" s="21">
        <v>5</v>
      </c>
      <c r="AC101" s="20">
        <f>Z101*R101/1000</f>
        <v>224</v>
      </c>
      <c r="AD101" s="20">
        <f>Z101*S101/1000+25</f>
        <v>265</v>
      </c>
      <c r="AE101" s="21">
        <f>AB101*V101+145</f>
        <v>1185</v>
      </c>
      <c r="AF101" s="1"/>
      <c r="AG101" s="3">
        <f t="shared" si="5"/>
        <v>112</v>
      </c>
    </row>
    <row r="102" spans="1:33" ht="30.65" customHeight="1" outlineLevel="1" x14ac:dyDescent="0.35">
      <c r="A102" s="1"/>
      <c r="B102" s="30" t="s">
        <v>144</v>
      </c>
      <c r="C102" s="30">
        <v>1000011410</v>
      </c>
      <c r="D102" s="22" t="s">
        <v>106</v>
      </c>
      <c r="E102" s="115" t="s">
        <v>628</v>
      </c>
      <c r="F102" s="119">
        <f t="shared" si="4"/>
        <v>39</v>
      </c>
      <c r="G102" s="17" t="s">
        <v>390</v>
      </c>
      <c r="H102" s="19">
        <v>138</v>
      </c>
      <c r="I102" s="19">
        <v>53</v>
      </c>
      <c r="J102" s="19">
        <v>185</v>
      </c>
      <c r="K102" s="19">
        <v>400</v>
      </c>
      <c r="L102" s="19">
        <v>430</v>
      </c>
      <c r="M102" s="19">
        <v>14</v>
      </c>
      <c r="N102" s="19"/>
      <c r="O102" s="19">
        <v>730</v>
      </c>
      <c r="P102" s="20">
        <v>8076809545457</v>
      </c>
      <c r="Q102" s="5"/>
      <c r="R102" s="21">
        <v>5600</v>
      </c>
      <c r="S102" s="21">
        <v>6000</v>
      </c>
      <c r="T102" s="31">
        <v>26.869</v>
      </c>
      <c r="U102" s="21">
        <v>295</v>
      </c>
      <c r="V102" s="21">
        <v>198</v>
      </c>
      <c r="W102" s="21">
        <v>400</v>
      </c>
      <c r="X102" s="84" t="s">
        <v>251</v>
      </c>
      <c r="Y102" s="1"/>
      <c r="Z102" s="21">
        <v>40</v>
      </c>
      <c r="AA102" s="21">
        <v>8</v>
      </c>
      <c r="AB102" s="21">
        <v>5</v>
      </c>
      <c r="AC102" s="20">
        <f>Z102*R102/1000</f>
        <v>224</v>
      </c>
      <c r="AD102" s="20">
        <f>Z102*S102/1000+25</f>
        <v>265</v>
      </c>
      <c r="AE102" s="21">
        <f>AB102*V102+145</f>
        <v>1135</v>
      </c>
      <c r="AF102" s="1"/>
      <c r="AG102" s="3">
        <f t="shared" si="5"/>
        <v>112</v>
      </c>
    </row>
    <row r="103" spans="1:33" s="166" customFormat="1" ht="18" customHeight="1" x14ac:dyDescent="0.35">
      <c r="A103" s="13"/>
      <c r="B103" s="35"/>
      <c r="C103" s="35"/>
      <c r="D103" s="28" t="s">
        <v>699</v>
      </c>
      <c r="E103" s="28"/>
      <c r="F103" s="28"/>
      <c r="G103" s="14"/>
      <c r="H103" s="13"/>
      <c r="I103" s="13"/>
      <c r="J103" s="13"/>
      <c r="K103" s="13"/>
      <c r="L103" s="13"/>
      <c r="M103" s="13"/>
      <c r="N103" s="15"/>
      <c r="O103" s="15"/>
      <c r="P103" s="16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9"/>
      <c r="AD103" s="29"/>
      <c r="AE103" s="1"/>
      <c r="AF103" s="13"/>
      <c r="AG103" s="3">
        <f t="shared" si="5"/>
        <v>0</v>
      </c>
    </row>
    <row r="104" spans="1:33" ht="31.5" customHeight="1" outlineLevel="1" x14ac:dyDescent="0.35">
      <c r="A104" s="1"/>
      <c r="B104" s="30" t="s">
        <v>161</v>
      </c>
      <c r="C104" s="19">
        <v>1000022409</v>
      </c>
      <c r="D104" s="22" t="s">
        <v>693</v>
      </c>
      <c r="E104" s="115" t="s">
        <v>614</v>
      </c>
      <c r="F104" s="119">
        <f t="shared" ref="F104:F106" si="187">LEN(E104)</f>
        <v>40</v>
      </c>
      <c r="G104" s="17" t="s">
        <v>690</v>
      </c>
      <c r="H104" s="57">
        <v>270</v>
      </c>
      <c r="I104" s="57">
        <v>31</v>
      </c>
      <c r="J104" s="57">
        <v>70</v>
      </c>
      <c r="K104" s="57">
        <v>450</v>
      </c>
      <c r="L104" s="57">
        <v>467.17</v>
      </c>
      <c r="M104" s="19">
        <v>24</v>
      </c>
      <c r="N104" s="19"/>
      <c r="O104" s="19">
        <v>630</v>
      </c>
      <c r="P104" s="20">
        <v>8076809583572</v>
      </c>
      <c r="Q104" s="4"/>
      <c r="R104" s="21">
        <v>10800</v>
      </c>
      <c r="S104" s="21">
        <v>11500</v>
      </c>
      <c r="T104" s="31">
        <v>19.465</v>
      </c>
      <c r="U104" s="21">
        <v>200</v>
      </c>
      <c r="V104" s="21">
        <v>284</v>
      </c>
      <c r="W104" s="21">
        <v>298</v>
      </c>
      <c r="X104" s="84" t="s">
        <v>696</v>
      </c>
      <c r="Y104" s="1"/>
      <c r="Z104" s="21">
        <v>64</v>
      </c>
      <c r="AA104" s="21">
        <v>16</v>
      </c>
      <c r="AB104" s="21">
        <f t="shared" ref="AB104:AB109" si="188">Z104/AA104</f>
        <v>4</v>
      </c>
      <c r="AC104" s="20">
        <f t="shared" ref="AC104:AC106" si="189">Z104*R104/1000</f>
        <v>691.2</v>
      </c>
      <c r="AD104" s="20">
        <f t="shared" ref="AD104:AD106" si="190">Z104*S104/1000+25</f>
        <v>761</v>
      </c>
      <c r="AE104" s="21">
        <f t="shared" ref="AE104:AE106" si="191">AB104*V104+145</f>
        <v>1281</v>
      </c>
      <c r="AF104" s="1"/>
      <c r="AG104" s="3">
        <f t="shared" ref="AG104:AG161" si="192">AA104*M104</f>
        <v>384</v>
      </c>
    </row>
    <row r="105" spans="1:33" ht="31.5" customHeight="1" outlineLevel="1" x14ac:dyDescent="0.35">
      <c r="A105" s="1"/>
      <c r="B105" s="30" t="s">
        <v>164</v>
      </c>
      <c r="C105" s="19">
        <v>1000022401</v>
      </c>
      <c r="D105" s="22" t="s">
        <v>694</v>
      </c>
      <c r="E105" s="115" t="s">
        <v>615</v>
      </c>
      <c r="F105" s="119">
        <f t="shared" si="187"/>
        <v>40</v>
      </c>
      <c r="G105" s="17" t="s">
        <v>691</v>
      </c>
      <c r="H105" s="57">
        <v>138</v>
      </c>
      <c r="I105" s="57">
        <v>62</v>
      </c>
      <c r="J105" s="57">
        <v>180</v>
      </c>
      <c r="K105" s="57">
        <v>450</v>
      </c>
      <c r="L105" s="57">
        <v>480.31</v>
      </c>
      <c r="M105" s="19">
        <v>12</v>
      </c>
      <c r="N105" s="19"/>
      <c r="O105" s="19">
        <v>630</v>
      </c>
      <c r="P105" s="20">
        <v>8076809583558</v>
      </c>
      <c r="Q105" s="4"/>
      <c r="R105" s="21">
        <v>5400</v>
      </c>
      <c r="S105" s="21">
        <v>6100</v>
      </c>
      <c r="T105" s="31">
        <v>25.911000000000001</v>
      </c>
      <c r="U105" s="21">
        <v>294</v>
      </c>
      <c r="V105" s="21">
        <v>195</v>
      </c>
      <c r="W105" s="21">
        <v>393</v>
      </c>
      <c r="X105" s="84" t="s">
        <v>697</v>
      </c>
      <c r="Y105" s="1"/>
      <c r="Z105" s="21">
        <v>56</v>
      </c>
      <c r="AA105" s="21">
        <v>8</v>
      </c>
      <c r="AB105" s="21">
        <f t="shared" si="188"/>
        <v>7</v>
      </c>
      <c r="AC105" s="20">
        <f t="shared" si="189"/>
        <v>302.39999999999998</v>
      </c>
      <c r="AD105" s="20">
        <f t="shared" si="190"/>
        <v>366.6</v>
      </c>
      <c r="AE105" s="21">
        <f t="shared" si="191"/>
        <v>1510</v>
      </c>
      <c r="AF105" s="1"/>
      <c r="AG105" s="3">
        <f t="shared" si="192"/>
        <v>96</v>
      </c>
    </row>
    <row r="106" spans="1:33" ht="31.5" customHeight="1" outlineLevel="1" x14ac:dyDescent="0.35">
      <c r="A106" s="1"/>
      <c r="B106" s="30" t="s">
        <v>162</v>
      </c>
      <c r="C106" s="19">
        <v>1000022406</v>
      </c>
      <c r="D106" s="22" t="s">
        <v>695</v>
      </c>
      <c r="E106" s="115" t="s">
        <v>616</v>
      </c>
      <c r="F106" s="119">
        <f t="shared" si="187"/>
        <v>39</v>
      </c>
      <c r="G106" s="17" t="s">
        <v>692</v>
      </c>
      <c r="H106" s="57">
        <v>138</v>
      </c>
      <c r="I106" s="57">
        <v>53</v>
      </c>
      <c r="J106" s="57">
        <v>180</v>
      </c>
      <c r="K106" s="57">
        <v>450</v>
      </c>
      <c r="L106" s="57">
        <v>480.1</v>
      </c>
      <c r="M106" s="19">
        <v>14</v>
      </c>
      <c r="N106" s="19"/>
      <c r="O106" s="19">
        <v>630</v>
      </c>
      <c r="P106" s="20">
        <v>8076809583565</v>
      </c>
      <c r="Q106" s="4"/>
      <c r="R106" s="21">
        <v>6300</v>
      </c>
      <c r="S106" s="21">
        <v>7200</v>
      </c>
      <c r="T106" s="31">
        <v>25.911000000000001</v>
      </c>
      <c r="U106" s="21">
        <v>294</v>
      </c>
      <c r="V106" s="21">
        <v>195</v>
      </c>
      <c r="W106" s="21">
        <v>393</v>
      </c>
      <c r="X106" s="84" t="s">
        <v>698</v>
      </c>
      <c r="Y106" s="1"/>
      <c r="Z106" s="21">
        <v>56</v>
      </c>
      <c r="AA106" s="21">
        <v>8</v>
      </c>
      <c r="AB106" s="21">
        <f t="shared" si="188"/>
        <v>7</v>
      </c>
      <c r="AC106" s="20">
        <f t="shared" si="189"/>
        <v>352.8</v>
      </c>
      <c r="AD106" s="20">
        <f t="shared" si="190"/>
        <v>428.2</v>
      </c>
      <c r="AE106" s="21">
        <f t="shared" si="191"/>
        <v>1510</v>
      </c>
      <c r="AF106" s="1"/>
      <c r="AG106" s="3">
        <f t="shared" si="192"/>
        <v>112</v>
      </c>
    </row>
    <row r="107" spans="1:33" ht="31.5" hidden="1" customHeight="1" outlineLevel="1" x14ac:dyDescent="0.35">
      <c r="A107" s="1"/>
      <c r="B107" s="30" t="s">
        <v>161</v>
      </c>
      <c r="C107" s="30">
        <v>1000016204</v>
      </c>
      <c r="D107" s="22" t="s">
        <v>160</v>
      </c>
      <c r="E107" s="115" t="s">
        <v>614</v>
      </c>
      <c r="F107" s="119">
        <f t="shared" si="4"/>
        <v>40</v>
      </c>
      <c r="G107" s="17" t="s">
        <v>410</v>
      </c>
      <c r="H107" s="19">
        <v>138</v>
      </c>
      <c r="I107" s="19">
        <v>62</v>
      </c>
      <c r="J107" s="19">
        <v>195</v>
      </c>
      <c r="K107" s="19">
        <v>500</v>
      </c>
      <c r="L107" s="19">
        <v>530.70000000000005</v>
      </c>
      <c r="M107" s="19">
        <v>12</v>
      </c>
      <c r="N107" s="19"/>
      <c r="O107" s="19">
        <v>540</v>
      </c>
      <c r="P107" s="20">
        <v>8076809529457</v>
      </c>
      <c r="Q107" s="5"/>
      <c r="R107" s="21">
        <v>6000</v>
      </c>
      <c r="S107" s="21">
        <v>6700</v>
      </c>
      <c r="T107" s="31">
        <v>27.960999999999999</v>
      </c>
      <c r="U107" s="21">
        <v>298</v>
      </c>
      <c r="V107" s="21">
        <v>205</v>
      </c>
      <c r="W107" s="21">
        <v>398</v>
      </c>
      <c r="X107" s="84" t="s">
        <v>252</v>
      </c>
      <c r="Y107" s="1"/>
      <c r="Z107" s="21">
        <v>40</v>
      </c>
      <c r="AA107" s="21">
        <v>8</v>
      </c>
      <c r="AB107" s="21">
        <f t="shared" si="188"/>
        <v>5</v>
      </c>
      <c r="AC107" s="20">
        <f t="shared" ref="AC107:AC109" si="193">Z107*R107/1000</f>
        <v>240</v>
      </c>
      <c r="AD107" s="20">
        <f t="shared" ref="AD107:AD109" si="194">Z107*S107/1000+25</f>
        <v>293</v>
      </c>
      <c r="AE107" s="21">
        <f t="shared" ref="AE107:AE109" si="195">AB107*V107+145</f>
        <v>1170</v>
      </c>
      <c r="AF107" s="1"/>
      <c r="AG107" s="3">
        <f t="shared" si="192"/>
        <v>96</v>
      </c>
    </row>
    <row r="108" spans="1:33" ht="31.5" hidden="1" customHeight="1" outlineLevel="1" x14ac:dyDescent="0.35">
      <c r="A108" s="1"/>
      <c r="B108" s="30" t="s">
        <v>164</v>
      </c>
      <c r="C108" s="30">
        <v>1000016240</v>
      </c>
      <c r="D108" s="22" t="s">
        <v>165</v>
      </c>
      <c r="E108" s="115" t="s">
        <v>615</v>
      </c>
      <c r="F108" s="119">
        <f t="shared" si="4"/>
        <v>40</v>
      </c>
      <c r="G108" s="17" t="s">
        <v>403</v>
      </c>
      <c r="H108" s="19">
        <v>270</v>
      </c>
      <c r="I108" s="19">
        <v>31</v>
      </c>
      <c r="J108" s="19">
        <v>70</v>
      </c>
      <c r="K108" s="19">
        <v>500</v>
      </c>
      <c r="L108" s="19">
        <v>516.29999999999995</v>
      </c>
      <c r="M108" s="19">
        <v>24</v>
      </c>
      <c r="N108" s="19"/>
      <c r="O108" s="19">
        <v>540</v>
      </c>
      <c r="P108" s="20">
        <v>8076809529419</v>
      </c>
      <c r="Q108" s="5"/>
      <c r="R108" s="21">
        <v>12000</v>
      </c>
      <c r="S108" s="21">
        <v>12850</v>
      </c>
      <c r="T108" s="31">
        <v>20.492999999999999</v>
      </c>
      <c r="U108" s="21">
        <v>297</v>
      </c>
      <c r="V108" s="21">
        <v>150</v>
      </c>
      <c r="W108" s="21">
        <v>400</v>
      </c>
      <c r="X108" s="84" t="s">
        <v>253</v>
      </c>
      <c r="Y108" s="1"/>
      <c r="Z108" s="21">
        <v>56</v>
      </c>
      <c r="AA108" s="21">
        <v>8</v>
      </c>
      <c r="AB108" s="21">
        <f t="shared" si="188"/>
        <v>7</v>
      </c>
      <c r="AC108" s="20">
        <f t="shared" si="193"/>
        <v>672</v>
      </c>
      <c r="AD108" s="20">
        <f t="shared" si="194"/>
        <v>744.6</v>
      </c>
      <c r="AE108" s="21">
        <f t="shared" si="195"/>
        <v>1195</v>
      </c>
      <c r="AF108" s="1"/>
      <c r="AG108" s="3">
        <f t="shared" si="192"/>
        <v>192</v>
      </c>
    </row>
    <row r="109" spans="1:33" ht="31.5" hidden="1" customHeight="1" outlineLevel="1" x14ac:dyDescent="0.35">
      <c r="A109" s="1"/>
      <c r="B109" s="30" t="s">
        <v>162</v>
      </c>
      <c r="C109" s="30">
        <v>1000016237</v>
      </c>
      <c r="D109" s="22" t="s">
        <v>163</v>
      </c>
      <c r="E109" s="115" t="s">
        <v>616</v>
      </c>
      <c r="F109" s="119">
        <f t="shared" si="4"/>
        <v>39</v>
      </c>
      <c r="G109" s="17" t="s">
        <v>411</v>
      </c>
      <c r="H109" s="19">
        <v>138</v>
      </c>
      <c r="I109" s="19">
        <v>53</v>
      </c>
      <c r="J109" s="19">
        <v>195</v>
      </c>
      <c r="K109" s="19">
        <v>500</v>
      </c>
      <c r="L109" s="19">
        <v>527.15</v>
      </c>
      <c r="M109" s="19">
        <v>14</v>
      </c>
      <c r="N109" s="19"/>
      <c r="O109" s="19">
        <v>540</v>
      </c>
      <c r="P109" s="20">
        <v>8076809529433</v>
      </c>
      <c r="Q109" s="5"/>
      <c r="R109" s="21">
        <v>7000</v>
      </c>
      <c r="S109" s="21">
        <v>7700</v>
      </c>
      <c r="T109" s="31">
        <v>27.960999999999999</v>
      </c>
      <c r="U109" s="21">
        <v>298</v>
      </c>
      <c r="V109" s="21">
        <v>205</v>
      </c>
      <c r="W109" s="21">
        <v>398</v>
      </c>
      <c r="X109" s="84" t="s">
        <v>254</v>
      </c>
      <c r="Y109" s="1"/>
      <c r="Z109" s="21">
        <v>40</v>
      </c>
      <c r="AA109" s="21">
        <v>8</v>
      </c>
      <c r="AB109" s="21">
        <f t="shared" si="188"/>
        <v>5</v>
      </c>
      <c r="AC109" s="20">
        <f t="shared" si="193"/>
        <v>280</v>
      </c>
      <c r="AD109" s="20">
        <f t="shared" si="194"/>
        <v>333</v>
      </c>
      <c r="AE109" s="21">
        <f t="shared" si="195"/>
        <v>1170</v>
      </c>
      <c r="AF109" s="1"/>
      <c r="AG109" s="3">
        <f t="shared" si="192"/>
        <v>112</v>
      </c>
    </row>
    <row r="110" spans="1:33" ht="18" customHeight="1" x14ac:dyDescent="0.35">
      <c r="A110" s="1"/>
      <c r="B110" s="35"/>
      <c r="C110" s="35"/>
      <c r="D110" s="28" t="s">
        <v>77</v>
      </c>
      <c r="E110" s="28"/>
      <c r="F110" s="28"/>
      <c r="G110" s="14"/>
      <c r="H110" s="36"/>
      <c r="I110" s="36"/>
      <c r="J110" s="36"/>
      <c r="K110" s="13"/>
      <c r="L110" s="36"/>
      <c r="M110" s="36"/>
      <c r="N110" s="36"/>
      <c r="O110" s="36"/>
      <c r="P110" s="37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29"/>
      <c r="AD110" s="29"/>
      <c r="AE110" s="1"/>
      <c r="AF110" s="36"/>
      <c r="AG110" s="3">
        <f t="shared" si="192"/>
        <v>0</v>
      </c>
    </row>
    <row r="111" spans="1:33" ht="27" customHeight="1" x14ac:dyDescent="0.35">
      <c r="A111" s="1"/>
      <c r="B111" s="30" t="s">
        <v>126</v>
      </c>
      <c r="C111" s="30">
        <v>1000015845</v>
      </c>
      <c r="D111" s="21" t="s">
        <v>78</v>
      </c>
      <c r="E111" s="112" t="s">
        <v>619</v>
      </c>
      <c r="F111" s="112">
        <f t="shared" ref="F111:F163" si="196">LEN(E111)</f>
        <v>27</v>
      </c>
      <c r="G111" s="17" t="s">
        <v>521</v>
      </c>
      <c r="H111" s="57">
        <v>76</v>
      </c>
      <c r="I111" s="57">
        <v>76</v>
      </c>
      <c r="J111" s="57">
        <v>136</v>
      </c>
      <c r="K111" s="19">
        <v>400</v>
      </c>
      <c r="L111" s="159">
        <v>624.29999999999995</v>
      </c>
      <c r="M111" s="19">
        <v>6</v>
      </c>
      <c r="N111" s="19"/>
      <c r="O111" s="19">
        <v>630</v>
      </c>
      <c r="P111" s="20">
        <v>8076809513739</v>
      </c>
      <c r="Q111" s="5"/>
      <c r="R111" s="21">
        <v>2400</v>
      </c>
      <c r="S111" s="131">
        <v>3720</v>
      </c>
      <c r="T111" s="21">
        <v>5.8129999999999997</v>
      </c>
      <c r="U111" s="21">
        <v>235</v>
      </c>
      <c r="V111" s="131">
        <v>137</v>
      </c>
      <c r="W111" s="21">
        <v>157</v>
      </c>
      <c r="X111" s="88" t="s">
        <v>255</v>
      </c>
      <c r="Y111" s="1"/>
      <c r="Z111" s="21">
        <v>200</v>
      </c>
      <c r="AA111" s="21">
        <v>25</v>
      </c>
      <c r="AB111" s="21">
        <v>8</v>
      </c>
      <c r="AC111" s="20">
        <f t="shared" si="161"/>
        <v>480</v>
      </c>
      <c r="AD111" s="20">
        <f>Z111*S111/1000+25</f>
        <v>769</v>
      </c>
      <c r="AE111" s="21">
        <f t="shared" si="162"/>
        <v>1241</v>
      </c>
      <c r="AF111" s="36"/>
      <c r="AG111" s="3">
        <f t="shared" si="192"/>
        <v>150</v>
      </c>
    </row>
    <row r="112" spans="1:33" ht="27" customHeight="1" x14ac:dyDescent="0.35">
      <c r="A112" s="1"/>
      <c r="B112" s="30" t="s">
        <v>127</v>
      </c>
      <c r="C112" s="30">
        <v>1000015842</v>
      </c>
      <c r="D112" s="21" t="s">
        <v>79</v>
      </c>
      <c r="E112" s="112" t="s">
        <v>617</v>
      </c>
      <c r="F112" s="112">
        <f t="shared" si="196"/>
        <v>25</v>
      </c>
      <c r="G112" s="17" t="s">
        <v>522</v>
      </c>
      <c r="H112" s="57">
        <v>76</v>
      </c>
      <c r="I112" s="57">
        <v>76</v>
      </c>
      <c r="J112" s="57">
        <v>136</v>
      </c>
      <c r="K112" s="19">
        <v>400</v>
      </c>
      <c r="L112" s="159">
        <v>614.46</v>
      </c>
      <c r="M112" s="19">
        <v>6</v>
      </c>
      <c r="N112" s="19"/>
      <c r="O112" s="19">
        <v>630</v>
      </c>
      <c r="P112" s="20">
        <v>8076809513678</v>
      </c>
      <c r="Q112" s="5"/>
      <c r="R112" s="21">
        <v>2400</v>
      </c>
      <c r="S112" s="131">
        <v>3720</v>
      </c>
      <c r="T112" s="21">
        <v>5.8129999999999997</v>
      </c>
      <c r="U112" s="21">
        <v>235</v>
      </c>
      <c r="V112" s="131">
        <v>137</v>
      </c>
      <c r="W112" s="21">
        <v>157</v>
      </c>
      <c r="X112" s="88" t="s">
        <v>256</v>
      </c>
      <c r="Y112" s="1"/>
      <c r="Z112" s="21">
        <v>200</v>
      </c>
      <c r="AA112" s="21">
        <v>25</v>
      </c>
      <c r="AB112" s="21">
        <v>8</v>
      </c>
      <c r="AC112" s="20">
        <f t="shared" si="161"/>
        <v>480</v>
      </c>
      <c r="AD112" s="20">
        <f t="shared" ref="AD112:AD118" si="197">Z112*S112/1000+25</f>
        <v>769</v>
      </c>
      <c r="AE112" s="21">
        <f t="shared" si="162"/>
        <v>1241</v>
      </c>
      <c r="AF112" s="36"/>
      <c r="AG112" s="3">
        <f t="shared" si="192"/>
        <v>150</v>
      </c>
    </row>
    <row r="113" spans="1:33" ht="27" customHeight="1" x14ac:dyDescent="0.35">
      <c r="A113" s="1"/>
      <c r="B113" s="30" t="s">
        <v>129</v>
      </c>
      <c r="C113" s="30">
        <v>1000012349</v>
      </c>
      <c r="D113" s="21" t="s">
        <v>81</v>
      </c>
      <c r="E113" s="112" t="s">
        <v>618</v>
      </c>
      <c r="F113" s="112">
        <f t="shared" si="196"/>
        <v>33</v>
      </c>
      <c r="G113" s="17" t="s">
        <v>518</v>
      </c>
      <c r="H113" s="57">
        <v>76</v>
      </c>
      <c r="I113" s="57">
        <v>76</v>
      </c>
      <c r="J113" s="57">
        <v>136</v>
      </c>
      <c r="K113" s="19">
        <v>400</v>
      </c>
      <c r="L113" s="159">
        <v>614.46</v>
      </c>
      <c r="M113" s="19">
        <v>6</v>
      </c>
      <c r="N113" s="19"/>
      <c r="O113" s="19">
        <v>630</v>
      </c>
      <c r="P113" s="20">
        <v>8076809513388</v>
      </c>
      <c r="Q113" s="5"/>
      <c r="R113" s="21">
        <v>2400</v>
      </c>
      <c r="S113" s="131">
        <v>3720</v>
      </c>
      <c r="T113" s="21">
        <v>5.8129999999999997</v>
      </c>
      <c r="U113" s="21">
        <v>235</v>
      </c>
      <c r="V113" s="131">
        <v>137</v>
      </c>
      <c r="W113" s="21">
        <v>157</v>
      </c>
      <c r="X113" s="88" t="s">
        <v>258</v>
      </c>
      <c r="Y113" s="1"/>
      <c r="Z113" s="21">
        <v>200</v>
      </c>
      <c r="AA113" s="21">
        <v>25</v>
      </c>
      <c r="AB113" s="21">
        <v>8</v>
      </c>
      <c r="AC113" s="20">
        <f t="shared" si="161"/>
        <v>480</v>
      </c>
      <c r="AD113" s="20">
        <f t="shared" si="197"/>
        <v>769</v>
      </c>
      <c r="AE113" s="21">
        <f t="shared" si="162"/>
        <v>1241</v>
      </c>
      <c r="AF113" s="36"/>
      <c r="AG113" s="3">
        <f t="shared" si="192"/>
        <v>150</v>
      </c>
    </row>
    <row r="114" spans="1:33" ht="17.149999999999999" hidden="1" customHeight="1" x14ac:dyDescent="0.35">
      <c r="A114" s="1"/>
      <c r="B114" s="51" t="s">
        <v>130</v>
      </c>
      <c r="C114" s="51">
        <v>1000012368</v>
      </c>
      <c r="D114" s="52" t="s">
        <v>82</v>
      </c>
      <c r="E114" s="116" t="e">
        <v>#N/A</v>
      </c>
      <c r="F114" s="116" t="e">
        <f t="shared" si="196"/>
        <v>#N/A</v>
      </c>
      <c r="G114" s="53" t="e">
        <v>#N/A</v>
      </c>
      <c r="H114" s="171">
        <v>76</v>
      </c>
      <c r="I114" s="171">
        <v>76</v>
      </c>
      <c r="J114" s="171">
        <v>132</v>
      </c>
      <c r="K114" s="51">
        <v>400</v>
      </c>
      <c r="L114" s="159">
        <v>610</v>
      </c>
      <c r="M114" s="51">
        <v>6</v>
      </c>
      <c r="N114" s="51"/>
      <c r="O114" s="19">
        <v>630</v>
      </c>
      <c r="P114" s="54">
        <v>8076809521529</v>
      </c>
      <c r="Q114" s="55"/>
      <c r="R114" s="52">
        <v>2400</v>
      </c>
      <c r="S114" s="170">
        <v>3760</v>
      </c>
      <c r="T114" s="21">
        <v>5.8129999999999997</v>
      </c>
      <c r="U114" s="52">
        <v>235</v>
      </c>
      <c r="V114" s="170">
        <v>132</v>
      </c>
      <c r="W114" s="52">
        <v>157</v>
      </c>
      <c r="X114" s="58">
        <v>8076809035507</v>
      </c>
      <c r="Y114" s="56"/>
      <c r="Z114" s="52">
        <v>200</v>
      </c>
      <c r="AA114" s="52">
        <v>25</v>
      </c>
      <c r="AB114" s="21">
        <v>8</v>
      </c>
      <c r="AC114" s="54">
        <f t="shared" si="161"/>
        <v>480</v>
      </c>
      <c r="AD114" s="54">
        <f t="shared" si="197"/>
        <v>777</v>
      </c>
      <c r="AE114" s="52">
        <f t="shared" si="162"/>
        <v>1201</v>
      </c>
      <c r="AF114" s="36"/>
      <c r="AG114" s="3">
        <f t="shared" si="192"/>
        <v>150</v>
      </c>
    </row>
    <row r="115" spans="1:33" ht="27" hidden="1" customHeight="1" x14ac:dyDescent="0.35">
      <c r="A115" s="1"/>
      <c r="B115" s="30" t="s">
        <v>148</v>
      </c>
      <c r="C115" s="30">
        <v>1000015825</v>
      </c>
      <c r="D115" s="21" t="s">
        <v>147</v>
      </c>
      <c r="E115" s="112" t="s">
        <v>620</v>
      </c>
      <c r="F115" s="112">
        <f t="shared" si="196"/>
        <v>31</v>
      </c>
      <c r="G115" s="17" t="s">
        <v>517</v>
      </c>
      <c r="H115" s="57">
        <v>76</v>
      </c>
      <c r="I115" s="57">
        <v>76</v>
      </c>
      <c r="J115" s="57">
        <v>136</v>
      </c>
      <c r="K115" s="57">
        <v>400</v>
      </c>
      <c r="L115" s="159">
        <v>614.29999999999995</v>
      </c>
      <c r="M115" s="19">
        <v>6</v>
      </c>
      <c r="N115" s="19"/>
      <c r="O115" s="19">
        <v>630</v>
      </c>
      <c r="P115" s="20">
        <v>8076809521529</v>
      </c>
      <c r="Q115" s="5"/>
      <c r="R115" s="21">
        <v>2400</v>
      </c>
      <c r="S115" s="131">
        <v>3720</v>
      </c>
      <c r="T115" s="21">
        <v>5.8129999999999997</v>
      </c>
      <c r="U115" s="21">
        <v>235</v>
      </c>
      <c r="V115" s="131">
        <v>137</v>
      </c>
      <c r="W115" s="21">
        <v>157</v>
      </c>
      <c r="X115" s="88" t="s">
        <v>259</v>
      </c>
      <c r="Y115" s="1"/>
      <c r="Z115" s="21">
        <v>200</v>
      </c>
      <c r="AA115" s="21">
        <v>25</v>
      </c>
      <c r="AB115" s="21">
        <v>8</v>
      </c>
      <c r="AC115" s="20">
        <f>Z115*R115/1000</f>
        <v>480</v>
      </c>
      <c r="AD115" s="20">
        <f>Z115*S115/1000+25</f>
        <v>769</v>
      </c>
      <c r="AE115" s="21">
        <f>AB115*V115+145</f>
        <v>1241</v>
      </c>
      <c r="AF115" s="36"/>
      <c r="AG115" s="3">
        <f t="shared" si="192"/>
        <v>150</v>
      </c>
    </row>
    <row r="116" spans="1:33" ht="27" customHeight="1" x14ac:dyDescent="0.35">
      <c r="A116" s="1"/>
      <c r="B116" s="30" t="s">
        <v>131</v>
      </c>
      <c r="C116" s="30">
        <v>1000012366</v>
      </c>
      <c r="D116" s="21" t="s">
        <v>83</v>
      </c>
      <c r="E116" s="112" t="s">
        <v>621</v>
      </c>
      <c r="F116" s="112">
        <f t="shared" si="196"/>
        <v>26</v>
      </c>
      <c r="G116" s="17" t="s">
        <v>520</v>
      </c>
      <c r="H116" s="57">
        <v>76</v>
      </c>
      <c r="I116" s="57">
        <v>76</v>
      </c>
      <c r="J116" s="57">
        <v>136</v>
      </c>
      <c r="K116" s="57">
        <v>400</v>
      </c>
      <c r="L116" s="159">
        <v>614.29999999999995</v>
      </c>
      <c r="M116" s="19">
        <v>6</v>
      </c>
      <c r="N116" s="19"/>
      <c r="O116" s="19">
        <v>630</v>
      </c>
      <c r="P116" s="20">
        <v>8076809513715</v>
      </c>
      <c r="Q116" s="5"/>
      <c r="R116" s="21">
        <v>2400</v>
      </c>
      <c r="S116" s="131">
        <v>3720</v>
      </c>
      <c r="T116" s="21">
        <v>5.8129999999999997</v>
      </c>
      <c r="U116" s="21">
        <v>235</v>
      </c>
      <c r="V116" s="131">
        <v>137</v>
      </c>
      <c r="W116" s="21">
        <v>157</v>
      </c>
      <c r="X116" s="88" t="s">
        <v>260</v>
      </c>
      <c r="Y116" s="1"/>
      <c r="Z116" s="21">
        <v>200</v>
      </c>
      <c r="AA116" s="21">
        <v>25</v>
      </c>
      <c r="AB116" s="21">
        <v>8</v>
      </c>
      <c r="AC116" s="20">
        <f t="shared" si="161"/>
        <v>480</v>
      </c>
      <c r="AD116" s="20">
        <f t="shared" si="197"/>
        <v>769</v>
      </c>
      <c r="AE116" s="21">
        <f t="shared" si="162"/>
        <v>1241</v>
      </c>
      <c r="AF116" s="36"/>
      <c r="AG116" s="3">
        <f t="shared" si="192"/>
        <v>150</v>
      </c>
    </row>
    <row r="117" spans="1:33" ht="27" customHeight="1" x14ac:dyDescent="0.35">
      <c r="A117" s="1"/>
      <c r="B117" s="30" t="s">
        <v>132</v>
      </c>
      <c r="C117" s="30">
        <v>1000012356</v>
      </c>
      <c r="D117" s="21" t="s">
        <v>84</v>
      </c>
      <c r="E117" s="112" t="s">
        <v>622</v>
      </c>
      <c r="F117" s="112">
        <f t="shared" si="196"/>
        <v>31</v>
      </c>
      <c r="G117" s="17" t="s">
        <v>519</v>
      </c>
      <c r="H117" s="57">
        <v>76</v>
      </c>
      <c r="I117" s="57">
        <v>76</v>
      </c>
      <c r="J117" s="57">
        <v>136</v>
      </c>
      <c r="K117" s="57">
        <v>400</v>
      </c>
      <c r="L117" s="159">
        <v>614.29999999999995</v>
      </c>
      <c r="M117" s="19">
        <v>6</v>
      </c>
      <c r="N117" s="19"/>
      <c r="O117" s="19">
        <v>630</v>
      </c>
      <c r="P117" s="20">
        <v>8076809513692</v>
      </c>
      <c r="Q117" s="5"/>
      <c r="R117" s="21">
        <v>2400</v>
      </c>
      <c r="S117" s="131">
        <v>3720</v>
      </c>
      <c r="T117" s="21">
        <v>5.8129999999999997</v>
      </c>
      <c r="U117" s="21">
        <v>235</v>
      </c>
      <c r="V117" s="131">
        <v>137</v>
      </c>
      <c r="W117" s="21">
        <v>157</v>
      </c>
      <c r="X117" s="88" t="s">
        <v>261</v>
      </c>
      <c r="Y117" s="1"/>
      <c r="Z117" s="21">
        <v>200</v>
      </c>
      <c r="AA117" s="21">
        <v>25</v>
      </c>
      <c r="AB117" s="21">
        <v>8</v>
      </c>
      <c r="AC117" s="20">
        <f t="shared" si="161"/>
        <v>480</v>
      </c>
      <c r="AD117" s="20">
        <f t="shared" si="197"/>
        <v>769</v>
      </c>
      <c r="AE117" s="21">
        <f t="shared" si="162"/>
        <v>1241</v>
      </c>
      <c r="AF117" s="36"/>
      <c r="AG117" s="3">
        <f t="shared" si="192"/>
        <v>150</v>
      </c>
    </row>
    <row r="118" spans="1:33" ht="27" customHeight="1" x14ac:dyDescent="0.35">
      <c r="A118" s="1"/>
      <c r="B118" s="32" t="s">
        <v>133</v>
      </c>
      <c r="C118" s="30">
        <v>1000012360</v>
      </c>
      <c r="D118" s="23" t="s">
        <v>85</v>
      </c>
      <c r="E118" s="113" t="s">
        <v>623</v>
      </c>
      <c r="F118" s="113">
        <f t="shared" si="196"/>
        <v>34</v>
      </c>
      <c r="G118" s="17" t="s">
        <v>516</v>
      </c>
      <c r="H118" s="57">
        <v>76</v>
      </c>
      <c r="I118" s="57">
        <v>76</v>
      </c>
      <c r="J118" s="57">
        <v>136</v>
      </c>
      <c r="K118" s="57">
        <v>400</v>
      </c>
      <c r="L118" s="159">
        <v>614.29999999999995</v>
      </c>
      <c r="M118" s="18">
        <v>6</v>
      </c>
      <c r="N118" s="18"/>
      <c r="O118" s="19">
        <v>630</v>
      </c>
      <c r="P118" s="24">
        <v>8076809513654</v>
      </c>
      <c r="Q118" s="1"/>
      <c r="R118" s="23">
        <v>2400</v>
      </c>
      <c r="S118" s="21">
        <v>3720</v>
      </c>
      <c r="T118" s="21">
        <v>5.8129999999999997</v>
      </c>
      <c r="U118" s="23">
        <v>235</v>
      </c>
      <c r="V118" s="131">
        <v>137</v>
      </c>
      <c r="W118" s="23">
        <v>157</v>
      </c>
      <c r="X118" s="85" t="s">
        <v>262</v>
      </c>
      <c r="Y118" s="1"/>
      <c r="Z118" s="23">
        <v>200</v>
      </c>
      <c r="AA118" s="23">
        <v>25</v>
      </c>
      <c r="AB118" s="23">
        <v>8</v>
      </c>
      <c r="AC118" s="20">
        <f t="shared" si="161"/>
        <v>480</v>
      </c>
      <c r="AD118" s="20">
        <f t="shared" si="197"/>
        <v>769</v>
      </c>
      <c r="AE118" s="21">
        <f t="shared" si="162"/>
        <v>1241</v>
      </c>
      <c r="AF118" s="36"/>
      <c r="AG118" s="3">
        <f t="shared" si="192"/>
        <v>150</v>
      </c>
    </row>
    <row r="119" spans="1:33" ht="27" customHeight="1" x14ac:dyDescent="0.35">
      <c r="A119" s="1"/>
      <c r="B119" s="32"/>
      <c r="C119" s="30">
        <v>1000022468</v>
      </c>
      <c r="D119" s="23" t="s">
        <v>706</v>
      </c>
      <c r="E119" s="113"/>
      <c r="F119" s="113"/>
      <c r="G119" s="17" t="s">
        <v>707</v>
      </c>
      <c r="H119" s="57">
        <v>76</v>
      </c>
      <c r="I119" s="57">
        <v>76</v>
      </c>
      <c r="J119" s="57">
        <v>136</v>
      </c>
      <c r="K119" s="57">
        <v>400</v>
      </c>
      <c r="L119" s="159">
        <v>614.46</v>
      </c>
      <c r="M119" s="18">
        <v>6</v>
      </c>
      <c r="N119" s="18"/>
      <c r="O119" s="19">
        <v>630</v>
      </c>
      <c r="P119" s="24">
        <v>8076809583749</v>
      </c>
      <c r="Q119" s="1"/>
      <c r="R119" s="23">
        <v>2400</v>
      </c>
      <c r="S119" s="21">
        <v>3720</v>
      </c>
      <c r="T119" s="21">
        <v>5.8129999999999997</v>
      </c>
      <c r="U119" s="23">
        <v>235</v>
      </c>
      <c r="V119" s="131">
        <v>137</v>
      </c>
      <c r="W119" s="23">
        <v>157</v>
      </c>
      <c r="X119" s="85" t="s">
        <v>708</v>
      </c>
      <c r="Y119" s="1"/>
      <c r="Z119" s="23">
        <v>200</v>
      </c>
      <c r="AA119" s="23">
        <v>25</v>
      </c>
      <c r="AB119" s="23">
        <v>8</v>
      </c>
      <c r="AC119" s="20">
        <f>Z119*R119/1000</f>
        <v>480</v>
      </c>
      <c r="AD119" s="20">
        <f>Z119*S119/1000+25</f>
        <v>769</v>
      </c>
      <c r="AE119" s="21">
        <f>AB119*V119+145</f>
        <v>1241</v>
      </c>
      <c r="AF119" s="36"/>
      <c r="AG119" s="3">
        <f t="shared" si="192"/>
        <v>150</v>
      </c>
    </row>
    <row r="120" spans="1:33" ht="27" customHeight="1" x14ac:dyDescent="0.35">
      <c r="A120" s="1"/>
      <c r="B120" s="32"/>
      <c r="C120" s="30">
        <v>1000015126</v>
      </c>
      <c r="D120" s="23" t="s">
        <v>709</v>
      </c>
      <c r="E120" s="113"/>
      <c r="F120" s="113"/>
      <c r="G120" s="17" t="s">
        <v>714</v>
      </c>
      <c r="H120" s="57">
        <v>76</v>
      </c>
      <c r="I120" s="57">
        <v>76</v>
      </c>
      <c r="J120" s="57">
        <v>136</v>
      </c>
      <c r="K120" s="57">
        <v>400</v>
      </c>
      <c r="L120" s="159">
        <v>614.29999999999995</v>
      </c>
      <c r="M120" s="18">
        <v>6</v>
      </c>
      <c r="N120" s="18"/>
      <c r="O120" s="19">
        <v>630</v>
      </c>
      <c r="P120" s="24">
        <v>8076809572996</v>
      </c>
      <c r="Q120" s="1"/>
      <c r="R120" s="23">
        <v>2400</v>
      </c>
      <c r="S120" s="21">
        <v>3720</v>
      </c>
      <c r="T120" s="21">
        <v>5.8129999999999997</v>
      </c>
      <c r="U120" s="23">
        <v>235</v>
      </c>
      <c r="V120" s="131">
        <v>137</v>
      </c>
      <c r="W120" s="23">
        <v>157</v>
      </c>
      <c r="X120" s="85" t="s">
        <v>710</v>
      </c>
      <c r="Y120" s="1"/>
      <c r="Z120" s="23">
        <v>200</v>
      </c>
      <c r="AA120" s="23">
        <v>25</v>
      </c>
      <c r="AB120" s="23">
        <v>8</v>
      </c>
      <c r="AC120" s="20">
        <f>Z120*R120/1000</f>
        <v>480</v>
      </c>
      <c r="AD120" s="20">
        <f>Z120*S120/1000+25</f>
        <v>769</v>
      </c>
      <c r="AE120" s="21">
        <f>AB120*V120+145</f>
        <v>1241</v>
      </c>
      <c r="AF120" s="36"/>
      <c r="AG120" s="3">
        <f t="shared" si="192"/>
        <v>150</v>
      </c>
    </row>
    <row r="121" spans="1:33" ht="27" customHeight="1" x14ac:dyDescent="0.35">
      <c r="A121" s="1"/>
      <c r="B121" s="63" t="s">
        <v>150</v>
      </c>
      <c r="C121" s="162">
        <v>1000012340</v>
      </c>
      <c r="D121" s="21" t="s">
        <v>78</v>
      </c>
      <c r="E121" s="112" t="s">
        <v>625</v>
      </c>
      <c r="F121" s="112">
        <f t="shared" si="196"/>
        <v>21</v>
      </c>
      <c r="G121" s="17" t="s">
        <v>523</v>
      </c>
      <c r="H121" s="57">
        <v>60</v>
      </c>
      <c r="I121" s="57">
        <v>60</v>
      </c>
      <c r="J121" s="57">
        <v>116</v>
      </c>
      <c r="K121" s="57">
        <v>200</v>
      </c>
      <c r="L121" s="159">
        <v>338.87</v>
      </c>
      <c r="M121" s="18">
        <v>12</v>
      </c>
      <c r="N121" s="18"/>
      <c r="O121" s="19">
        <v>630</v>
      </c>
      <c r="P121" s="24">
        <v>8076809536615</v>
      </c>
      <c r="Q121" s="1"/>
      <c r="R121" s="23">
        <v>2400</v>
      </c>
      <c r="S121" s="24">
        <v>4200</v>
      </c>
      <c r="T121" s="172">
        <v>6.1479999999999997</v>
      </c>
      <c r="U121" s="23">
        <v>247</v>
      </c>
      <c r="V121" s="23">
        <v>117</v>
      </c>
      <c r="W121" s="23">
        <v>185</v>
      </c>
      <c r="X121" s="85" t="s">
        <v>265</v>
      </c>
      <c r="Y121" s="1"/>
      <c r="Z121" s="21">
        <v>171</v>
      </c>
      <c r="AA121" s="21">
        <v>19</v>
      </c>
      <c r="AB121" s="21">
        <v>9</v>
      </c>
      <c r="AC121" s="20">
        <f t="shared" ref="AC121:AC125" si="198">Z121*R121/1000</f>
        <v>410.4</v>
      </c>
      <c r="AD121" s="20">
        <f t="shared" ref="AD121:AD125" si="199">Z121*S121/1000+25</f>
        <v>743.2</v>
      </c>
      <c r="AE121" s="21">
        <f t="shared" ref="AE121:AE125" si="200">AB121*V121+145</f>
        <v>1198</v>
      </c>
      <c r="AF121" s="36"/>
      <c r="AG121" s="3">
        <f t="shared" si="192"/>
        <v>228</v>
      </c>
    </row>
    <row r="122" spans="1:33" ht="27" customHeight="1" x14ac:dyDescent="0.35">
      <c r="A122" s="1"/>
      <c r="B122" s="32" t="s">
        <v>149</v>
      </c>
      <c r="C122" s="30">
        <v>1000003034</v>
      </c>
      <c r="D122" s="21" t="s">
        <v>84</v>
      </c>
      <c r="E122" s="112" t="s">
        <v>626</v>
      </c>
      <c r="F122" s="112">
        <f t="shared" si="196"/>
        <v>29</v>
      </c>
      <c r="G122" s="17" t="s">
        <v>524</v>
      </c>
      <c r="H122" s="57">
        <v>60</v>
      </c>
      <c r="I122" s="57">
        <v>60</v>
      </c>
      <c r="J122" s="57">
        <v>116</v>
      </c>
      <c r="K122" s="57">
        <v>200</v>
      </c>
      <c r="L122" s="159">
        <v>338.87</v>
      </c>
      <c r="M122" s="18">
        <v>12</v>
      </c>
      <c r="N122" s="18"/>
      <c r="O122" s="19">
        <v>630</v>
      </c>
      <c r="P122" s="24">
        <v>8076809535762</v>
      </c>
      <c r="Q122" s="1"/>
      <c r="R122" s="23">
        <v>2400</v>
      </c>
      <c r="S122" s="24">
        <v>4200</v>
      </c>
      <c r="T122" s="172">
        <v>6.1479999999999997</v>
      </c>
      <c r="U122" s="23">
        <v>247</v>
      </c>
      <c r="V122" s="23">
        <v>117</v>
      </c>
      <c r="W122" s="23">
        <v>185</v>
      </c>
      <c r="X122" s="85" t="s">
        <v>266</v>
      </c>
      <c r="Y122" s="1"/>
      <c r="Z122" s="21">
        <v>171</v>
      </c>
      <c r="AA122" s="21">
        <v>19</v>
      </c>
      <c r="AB122" s="21">
        <v>9</v>
      </c>
      <c r="AC122" s="20">
        <f t="shared" si="198"/>
        <v>410.4</v>
      </c>
      <c r="AD122" s="20">
        <f t="shared" si="199"/>
        <v>743.2</v>
      </c>
      <c r="AE122" s="21">
        <f t="shared" si="200"/>
        <v>1198</v>
      </c>
      <c r="AF122" s="36"/>
      <c r="AG122" s="3">
        <f t="shared" si="192"/>
        <v>228</v>
      </c>
    </row>
    <row r="123" spans="1:33" ht="27" customHeight="1" x14ac:dyDescent="0.35">
      <c r="A123" s="1"/>
      <c r="B123" s="30"/>
      <c r="C123" s="30">
        <v>1000020250</v>
      </c>
      <c r="D123" s="21" t="s">
        <v>80</v>
      </c>
      <c r="E123" s="112"/>
      <c r="F123" s="112"/>
      <c r="G123" s="17" t="s">
        <v>512</v>
      </c>
      <c r="H123" s="19">
        <v>62.5</v>
      </c>
      <c r="I123" s="19">
        <v>62.5</v>
      </c>
      <c r="J123" s="19">
        <v>102</v>
      </c>
      <c r="K123" s="19">
        <v>190</v>
      </c>
      <c r="L123" s="158">
        <v>346.25099999999998</v>
      </c>
      <c r="M123" s="19">
        <v>12</v>
      </c>
      <c r="N123" s="19"/>
      <c r="O123" s="19">
        <v>540</v>
      </c>
      <c r="P123" s="20">
        <v>8076809513753</v>
      </c>
      <c r="Q123" s="5"/>
      <c r="R123" s="21">
        <v>2280</v>
      </c>
      <c r="S123" s="21">
        <v>4250</v>
      </c>
      <c r="T123" s="172">
        <v>6.11</v>
      </c>
      <c r="U123" s="21">
        <v>258</v>
      </c>
      <c r="V123" s="21">
        <v>104</v>
      </c>
      <c r="W123" s="21">
        <v>198</v>
      </c>
      <c r="X123" s="88" t="s">
        <v>641</v>
      </c>
      <c r="Y123" s="1"/>
      <c r="Z123" s="21">
        <v>180</v>
      </c>
      <c r="AA123" s="21">
        <v>18</v>
      </c>
      <c r="AB123" s="21">
        <v>10</v>
      </c>
      <c r="AC123" s="20">
        <f>Z123*R123/1000</f>
        <v>410.4</v>
      </c>
      <c r="AD123" s="20">
        <f>Z123*S123/1000+25</f>
        <v>790</v>
      </c>
      <c r="AE123" s="21">
        <f>AB123*V123+145</f>
        <v>1185</v>
      </c>
      <c r="AF123" s="36"/>
      <c r="AG123" s="3">
        <f t="shared" si="192"/>
        <v>216</v>
      </c>
    </row>
    <row r="124" spans="1:33" ht="27" customHeight="1" x14ac:dyDescent="0.35">
      <c r="A124" s="1"/>
      <c r="B124" s="32"/>
      <c r="C124" s="30">
        <v>1000020248</v>
      </c>
      <c r="D124" s="21" t="s">
        <v>86</v>
      </c>
      <c r="E124" s="112"/>
      <c r="F124" s="112"/>
      <c r="G124" s="17" t="s">
        <v>646</v>
      </c>
      <c r="H124" s="57">
        <v>62.5</v>
      </c>
      <c r="I124" s="57">
        <v>62.5</v>
      </c>
      <c r="J124" s="57">
        <v>102</v>
      </c>
      <c r="K124" s="57">
        <v>190</v>
      </c>
      <c r="L124" s="159">
        <v>346.25099999999998</v>
      </c>
      <c r="M124" s="18">
        <v>12</v>
      </c>
      <c r="N124" s="18"/>
      <c r="O124" s="18">
        <v>540</v>
      </c>
      <c r="P124" s="24">
        <v>8076809545396</v>
      </c>
      <c r="Q124" s="1"/>
      <c r="R124" s="23">
        <v>2280</v>
      </c>
      <c r="S124" s="24">
        <v>4250</v>
      </c>
      <c r="T124" s="172">
        <v>6.11</v>
      </c>
      <c r="U124" s="23">
        <v>258</v>
      </c>
      <c r="V124" s="23">
        <v>104</v>
      </c>
      <c r="W124" s="23">
        <v>198</v>
      </c>
      <c r="X124" s="85" t="s">
        <v>647</v>
      </c>
      <c r="Y124" s="1"/>
      <c r="Z124" s="21">
        <v>180</v>
      </c>
      <c r="AA124" s="21">
        <v>18</v>
      </c>
      <c r="AB124" s="21">
        <v>10</v>
      </c>
      <c r="AC124" s="20">
        <f>Z124*R124/1000</f>
        <v>410.4</v>
      </c>
      <c r="AD124" s="20">
        <f>Z124*S124/1000+25</f>
        <v>790</v>
      </c>
      <c r="AE124" s="21">
        <f>AB124*V124+145</f>
        <v>1185</v>
      </c>
      <c r="AF124" s="36"/>
      <c r="AG124" s="3">
        <f t="shared" si="192"/>
        <v>216</v>
      </c>
    </row>
    <row r="125" spans="1:33" ht="27" customHeight="1" x14ac:dyDescent="0.35">
      <c r="A125" s="1"/>
      <c r="B125" s="32"/>
      <c r="C125" s="30">
        <v>1000020249</v>
      </c>
      <c r="D125" s="21" t="s">
        <v>642</v>
      </c>
      <c r="E125" s="112"/>
      <c r="F125" s="112"/>
      <c r="G125" s="17" t="s">
        <v>513</v>
      </c>
      <c r="H125" s="57">
        <v>62.5</v>
      </c>
      <c r="I125" s="57">
        <v>62.5</v>
      </c>
      <c r="J125" s="57">
        <v>102</v>
      </c>
      <c r="K125" s="57">
        <v>190</v>
      </c>
      <c r="L125" s="159">
        <v>346.25099999999998</v>
      </c>
      <c r="M125" s="18">
        <v>12</v>
      </c>
      <c r="N125" s="18"/>
      <c r="O125" s="18">
        <v>540</v>
      </c>
      <c r="P125" s="24">
        <v>8076809580724</v>
      </c>
      <c r="Q125" s="1"/>
      <c r="R125" s="23">
        <v>2280</v>
      </c>
      <c r="S125" s="24">
        <v>4250</v>
      </c>
      <c r="T125" s="172">
        <v>6.11</v>
      </c>
      <c r="U125" s="23">
        <v>258</v>
      </c>
      <c r="V125" s="23">
        <v>104</v>
      </c>
      <c r="W125" s="23">
        <v>198</v>
      </c>
      <c r="X125" s="85" t="s">
        <v>643</v>
      </c>
      <c r="Y125" s="1"/>
      <c r="Z125" s="21">
        <v>180</v>
      </c>
      <c r="AA125" s="21">
        <v>18</v>
      </c>
      <c r="AB125" s="21">
        <v>10</v>
      </c>
      <c r="AC125" s="20">
        <f t="shared" si="198"/>
        <v>410.4</v>
      </c>
      <c r="AD125" s="20">
        <f t="shared" si="199"/>
        <v>790</v>
      </c>
      <c r="AE125" s="21">
        <f t="shared" si="200"/>
        <v>1185</v>
      </c>
      <c r="AF125" s="36"/>
      <c r="AG125" s="3">
        <f t="shared" si="192"/>
        <v>216</v>
      </c>
    </row>
    <row r="126" spans="1:33" ht="27" customHeight="1" x14ac:dyDescent="0.35">
      <c r="A126" s="1"/>
      <c r="B126" s="32"/>
      <c r="C126" s="30">
        <v>1000021205</v>
      </c>
      <c r="D126" s="21" t="s">
        <v>667</v>
      </c>
      <c r="E126" s="112"/>
      <c r="F126" s="112"/>
      <c r="G126" s="17" t="s">
        <v>668</v>
      </c>
      <c r="H126" s="57">
        <v>62.5</v>
      </c>
      <c r="I126" s="57">
        <v>62.5</v>
      </c>
      <c r="J126" s="57">
        <v>102</v>
      </c>
      <c r="K126" s="57">
        <v>190</v>
      </c>
      <c r="L126" s="159">
        <v>346.25099999999998</v>
      </c>
      <c r="M126" s="18">
        <v>12</v>
      </c>
      <c r="N126" s="18"/>
      <c r="O126" s="18">
        <v>540</v>
      </c>
      <c r="P126" s="24">
        <v>8076809581868</v>
      </c>
      <c r="Q126" s="1"/>
      <c r="R126" s="23">
        <v>2280</v>
      </c>
      <c r="S126" s="24">
        <v>4250</v>
      </c>
      <c r="T126" s="172">
        <v>6.11</v>
      </c>
      <c r="U126" s="23">
        <v>258</v>
      </c>
      <c r="V126" s="23">
        <v>104</v>
      </c>
      <c r="W126" s="23">
        <v>198</v>
      </c>
      <c r="X126" s="85" t="s">
        <v>669</v>
      </c>
      <c r="Y126" s="1"/>
      <c r="Z126" s="21">
        <v>180</v>
      </c>
      <c r="AA126" s="21">
        <v>18</v>
      </c>
      <c r="AB126" s="21">
        <v>10</v>
      </c>
      <c r="AC126" s="20">
        <f t="shared" ref="AC126" si="201">Z126*R126/1000</f>
        <v>410.4</v>
      </c>
      <c r="AD126" s="20">
        <f t="shared" ref="AD126" si="202">Z126*S126/1000+25</f>
        <v>790</v>
      </c>
      <c r="AE126" s="21">
        <f t="shared" ref="AE126" si="203">AB126*V126+145</f>
        <v>1185</v>
      </c>
      <c r="AF126" s="36"/>
      <c r="AG126" s="3">
        <f t="shared" si="192"/>
        <v>216</v>
      </c>
    </row>
    <row r="127" spans="1:33" ht="27" customHeight="1" x14ac:dyDescent="0.35">
      <c r="A127" s="1"/>
      <c r="B127" s="32"/>
      <c r="C127" s="30">
        <v>1000020241</v>
      </c>
      <c r="D127" s="21" t="s">
        <v>153</v>
      </c>
      <c r="E127" s="112"/>
      <c r="F127" s="112"/>
      <c r="G127" s="17" t="s">
        <v>648</v>
      </c>
      <c r="H127" s="57">
        <v>62.5</v>
      </c>
      <c r="I127" s="57">
        <v>62.5</v>
      </c>
      <c r="J127" s="57">
        <v>102</v>
      </c>
      <c r="K127" s="57">
        <v>200</v>
      </c>
      <c r="L127" s="159">
        <v>356.25099999999998</v>
      </c>
      <c r="M127" s="18">
        <v>12</v>
      </c>
      <c r="N127" s="18"/>
      <c r="O127" s="18">
        <v>540</v>
      </c>
      <c r="P127" s="24">
        <v>8076809523547</v>
      </c>
      <c r="Q127" s="1"/>
      <c r="R127" s="23">
        <v>2400</v>
      </c>
      <c r="S127" s="24">
        <v>4370</v>
      </c>
      <c r="T127" s="172">
        <v>6.11</v>
      </c>
      <c r="U127" s="23">
        <v>258</v>
      </c>
      <c r="V127" s="23">
        <v>104</v>
      </c>
      <c r="W127" s="23">
        <v>198</v>
      </c>
      <c r="X127" s="85" t="s">
        <v>649</v>
      </c>
      <c r="Y127" s="1"/>
      <c r="Z127" s="21">
        <v>180</v>
      </c>
      <c r="AA127" s="21">
        <v>18</v>
      </c>
      <c r="AB127" s="21">
        <v>10</v>
      </c>
      <c r="AC127" s="20">
        <f>Z127*R127/1000</f>
        <v>432</v>
      </c>
      <c r="AD127" s="20">
        <f>Z127*S127/1000+25</f>
        <v>811.6</v>
      </c>
      <c r="AE127" s="21">
        <f>AB127*V127+145</f>
        <v>1185</v>
      </c>
      <c r="AF127" s="36"/>
      <c r="AG127" s="3">
        <f t="shared" si="192"/>
        <v>216</v>
      </c>
    </row>
    <row r="128" spans="1:33" ht="27" customHeight="1" x14ac:dyDescent="0.35">
      <c r="A128" s="1"/>
      <c r="B128" s="32"/>
      <c r="C128" s="30">
        <v>1000020243</v>
      </c>
      <c r="D128" s="21" t="s">
        <v>644</v>
      </c>
      <c r="E128" s="112"/>
      <c r="F128" s="112"/>
      <c r="G128" s="17" t="s">
        <v>511</v>
      </c>
      <c r="H128" s="57">
        <v>62.5</v>
      </c>
      <c r="I128" s="57">
        <v>62.5</v>
      </c>
      <c r="J128" s="57">
        <v>102</v>
      </c>
      <c r="K128" s="57">
        <v>195</v>
      </c>
      <c r="L128" s="159">
        <v>351.25099999999998</v>
      </c>
      <c r="M128" s="18">
        <v>12</v>
      </c>
      <c r="N128" s="18"/>
      <c r="O128" s="18">
        <v>540</v>
      </c>
      <c r="P128" s="24">
        <v>8076809578264</v>
      </c>
      <c r="Q128" s="1"/>
      <c r="R128" s="23">
        <v>2340</v>
      </c>
      <c r="S128" s="24">
        <v>4330</v>
      </c>
      <c r="T128" s="172">
        <v>6.11</v>
      </c>
      <c r="U128" s="23">
        <v>258</v>
      </c>
      <c r="V128" s="23">
        <v>104</v>
      </c>
      <c r="W128" s="23">
        <v>198</v>
      </c>
      <c r="X128" s="85" t="s">
        <v>645</v>
      </c>
      <c r="Y128" s="1"/>
      <c r="Z128" s="21">
        <v>180</v>
      </c>
      <c r="AA128" s="21">
        <v>18</v>
      </c>
      <c r="AB128" s="21">
        <v>10</v>
      </c>
      <c r="AC128" s="20">
        <f t="shared" ref="AC128" si="204">Z128*R128/1000</f>
        <v>421.2</v>
      </c>
      <c r="AD128" s="20">
        <f t="shared" ref="AD128" si="205">Z128*S128/1000+25</f>
        <v>804.4</v>
      </c>
      <c r="AE128" s="21">
        <f t="shared" ref="AE128" si="206">AB128*V128+145</f>
        <v>1185</v>
      </c>
      <c r="AF128" s="36"/>
      <c r="AG128" s="3">
        <f t="shared" si="192"/>
        <v>216</v>
      </c>
    </row>
    <row r="129" spans="1:33" ht="27" customHeight="1" x14ac:dyDescent="0.35">
      <c r="A129" s="1"/>
      <c r="B129" s="32" t="s">
        <v>199</v>
      </c>
      <c r="C129" s="30">
        <v>1000009512</v>
      </c>
      <c r="D129" s="21" t="s">
        <v>107</v>
      </c>
      <c r="E129" s="112" t="s">
        <v>584</v>
      </c>
      <c r="F129" s="112">
        <f>LEN(E129)</f>
        <v>39</v>
      </c>
      <c r="G129" s="17" t="s">
        <v>515</v>
      </c>
      <c r="H129" s="57">
        <v>140</v>
      </c>
      <c r="I129" s="57">
        <v>80</v>
      </c>
      <c r="J129" s="57">
        <v>210</v>
      </c>
      <c r="K129" s="57">
        <v>500</v>
      </c>
      <c r="L129" s="159">
        <v>511.35</v>
      </c>
      <c r="M129" s="18">
        <v>6</v>
      </c>
      <c r="N129" s="18"/>
      <c r="O129" s="18">
        <v>540</v>
      </c>
      <c r="P129" s="24">
        <v>8076809542012</v>
      </c>
      <c r="Q129" s="1"/>
      <c r="R129" s="23">
        <v>3000</v>
      </c>
      <c r="S129" s="24">
        <v>3500</v>
      </c>
      <c r="T129" s="172">
        <v>12.058999999999999</v>
      </c>
      <c r="U129" s="23">
        <v>146</v>
      </c>
      <c r="V129" s="23">
        <v>210</v>
      </c>
      <c r="W129" s="23">
        <v>342</v>
      </c>
      <c r="X129" s="85" t="s">
        <v>268</v>
      </c>
      <c r="Y129" s="1"/>
      <c r="Z129" s="21">
        <v>90</v>
      </c>
      <c r="AA129" s="21">
        <v>18</v>
      </c>
      <c r="AB129" s="21">
        <v>5</v>
      </c>
      <c r="AC129" s="20">
        <f>Z129*R129/1000</f>
        <v>270</v>
      </c>
      <c r="AD129" s="20">
        <f>Z129*S129/1000+25</f>
        <v>340</v>
      </c>
      <c r="AE129" s="21">
        <f>AB129*V129+145</f>
        <v>1195</v>
      </c>
      <c r="AF129" s="36"/>
      <c r="AG129" s="3">
        <f t="shared" si="192"/>
        <v>108</v>
      </c>
    </row>
    <row r="130" spans="1:33" ht="27" customHeight="1" x14ac:dyDescent="0.35">
      <c r="A130" s="1"/>
      <c r="B130" s="32" t="s">
        <v>595</v>
      </c>
      <c r="C130" s="32">
        <v>1000019945</v>
      </c>
      <c r="D130" s="21" t="s">
        <v>596</v>
      </c>
      <c r="E130" s="112" t="s">
        <v>599</v>
      </c>
      <c r="F130" s="112">
        <f t="shared" si="196"/>
        <v>38</v>
      </c>
      <c r="G130" s="17" t="s">
        <v>597</v>
      </c>
      <c r="H130" s="57">
        <v>62.5</v>
      </c>
      <c r="I130" s="57">
        <v>62.5</v>
      </c>
      <c r="J130" s="57">
        <v>60</v>
      </c>
      <c r="K130" s="57">
        <v>90</v>
      </c>
      <c r="L130" s="159">
        <v>197.35</v>
      </c>
      <c r="M130" s="18">
        <v>8</v>
      </c>
      <c r="N130" s="18"/>
      <c r="O130" s="18">
        <v>540</v>
      </c>
      <c r="P130" s="24">
        <v>8076809580427</v>
      </c>
      <c r="Q130" s="1"/>
      <c r="R130" s="23">
        <v>720</v>
      </c>
      <c r="S130" s="24">
        <v>1600</v>
      </c>
      <c r="T130" s="172">
        <v>2.3820000000000001</v>
      </c>
      <c r="U130" s="23">
        <v>257</v>
      </c>
      <c r="V130" s="23">
        <v>62</v>
      </c>
      <c r="W130" s="23">
        <v>130</v>
      </c>
      <c r="X130" s="85" t="s">
        <v>598</v>
      </c>
      <c r="Y130" s="1"/>
      <c r="Z130" s="21">
        <v>405</v>
      </c>
      <c r="AA130" s="21">
        <v>27</v>
      </c>
      <c r="AB130" s="21">
        <v>15</v>
      </c>
      <c r="AC130" s="20">
        <f t="shared" ref="AC130" si="207">Z130*R130/1000</f>
        <v>291.60000000000002</v>
      </c>
      <c r="AD130" s="20">
        <f t="shared" ref="AD130" si="208">Z130*S130/1000+25</f>
        <v>673</v>
      </c>
      <c r="AE130" s="21">
        <f t="shared" ref="AE130" si="209">AB130*V130+145</f>
        <v>1075</v>
      </c>
      <c r="AF130" s="36"/>
      <c r="AG130" s="3">
        <f t="shared" si="192"/>
        <v>216</v>
      </c>
    </row>
    <row r="131" spans="1:33" s="169" customFormat="1" ht="26.15" hidden="1" customHeight="1" x14ac:dyDescent="0.35">
      <c r="A131" s="134"/>
      <c r="B131" s="135" t="s">
        <v>128</v>
      </c>
      <c r="C131" s="135">
        <v>1000015839</v>
      </c>
      <c r="D131" s="136" t="s">
        <v>80</v>
      </c>
      <c r="E131" s="137" t="s">
        <v>583</v>
      </c>
      <c r="F131" s="137">
        <f t="shared" ref="F131:F136" si="210">LEN(E131)</f>
        <v>40</v>
      </c>
      <c r="G131" s="138" t="s">
        <v>512</v>
      </c>
      <c r="H131" s="135">
        <v>60</v>
      </c>
      <c r="I131" s="135">
        <v>60</v>
      </c>
      <c r="J131" s="139">
        <v>116</v>
      </c>
      <c r="K131" s="139">
        <v>190</v>
      </c>
      <c r="L131" s="160">
        <v>328.87</v>
      </c>
      <c r="M131" s="135">
        <v>12</v>
      </c>
      <c r="N131" s="135"/>
      <c r="O131" s="135">
        <v>540</v>
      </c>
      <c r="P131" s="140">
        <v>8076809513753</v>
      </c>
      <c r="Q131" s="141"/>
      <c r="R131" s="136">
        <v>2280</v>
      </c>
      <c r="S131" s="136">
        <v>4080</v>
      </c>
      <c r="T131" s="157">
        <f t="shared" ref="T131:T136" si="211">U131*V131*W131/1000/1000</f>
        <v>5.1635349999999995</v>
      </c>
      <c r="U131" s="136">
        <v>247</v>
      </c>
      <c r="V131" s="136">
        <v>113</v>
      </c>
      <c r="W131" s="136">
        <v>185</v>
      </c>
      <c r="X131" s="142" t="s">
        <v>257</v>
      </c>
      <c r="Y131" s="134"/>
      <c r="Z131" s="136">
        <v>171</v>
      </c>
      <c r="AA131" s="136">
        <v>19</v>
      </c>
      <c r="AB131" s="136">
        <v>9</v>
      </c>
      <c r="AC131" s="140">
        <f t="shared" ref="AC131:AC136" si="212">Z131*R131/1000</f>
        <v>389.88</v>
      </c>
      <c r="AD131" s="140">
        <f t="shared" ref="AD131:AD136" si="213">Z131*S131/1000+25</f>
        <v>722.68</v>
      </c>
      <c r="AE131" s="136">
        <f t="shared" ref="AE131:AE136" si="214">AB131*V131+145</f>
        <v>1162</v>
      </c>
      <c r="AF131" s="143"/>
      <c r="AG131" s="3">
        <f t="shared" si="192"/>
        <v>228</v>
      </c>
    </row>
    <row r="132" spans="1:33" ht="17.149999999999999" hidden="1" customHeight="1" x14ac:dyDescent="0.35">
      <c r="A132" s="1"/>
      <c r="B132" s="125"/>
      <c r="C132" s="125">
        <v>1000020378</v>
      </c>
      <c r="D132" s="126" t="s">
        <v>80</v>
      </c>
      <c r="E132" s="121" t="s">
        <v>583</v>
      </c>
      <c r="F132" s="121">
        <f t="shared" si="210"/>
        <v>40</v>
      </c>
      <c r="G132" s="127" t="s">
        <v>512</v>
      </c>
      <c r="H132" s="128">
        <v>60</v>
      </c>
      <c r="I132" s="128">
        <v>60</v>
      </c>
      <c r="J132" s="128">
        <v>116</v>
      </c>
      <c r="K132" s="128">
        <v>190</v>
      </c>
      <c r="L132" s="161">
        <v>328.87</v>
      </c>
      <c r="M132" s="128">
        <v>6</v>
      </c>
      <c r="N132" s="128"/>
      <c r="O132" s="128">
        <v>540</v>
      </c>
      <c r="P132" s="129">
        <v>8076809513753</v>
      </c>
      <c r="Q132" s="5"/>
      <c r="R132" s="21">
        <v>1140</v>
      </c>
      <c r="S132" s="21">
        <v>2040</v>
      </c>
      <c r="T132" s="156">
        <f t="shared" si="211"/>
        <v>0</v>
      </c>
      <c r="U132" s="21"/>
      <c r="V132" s="21">
        <v>113</v>
      </c>
      <c r="W132" s="21"/>
      <c r="X132" s="88">
        <v>4605829009270</v>
      </c>
      <c r="Y132" s="1"/>
      <c r="Z132" s="21">
        <v>342</v>
      </c>
      <c r="AA132" s="21">
        <v>19</v>
      </c>
      <c r="AB132" s="21">
        <v>9</v>
      </c>
      <c r="AC132" s="20">
        <f t="shared" si="212"/>
        <v>389.88</v>
      </c>
      <c r="AD132" s="20">
        <f t="shared" si="213"/>
        <v>722.68</v>
      </c>
      <c r="AE132" s="21">
        <f t="shared" si="214"/>
        <v>1162</v>
      </c>
      <c r="AF132" s="36"/>
      <c r="AG132" s="3">
        <f t="shared" si="192"/>
        <v>114</v>
      </c>
    </row>
    <row r="133" spans="1:33" s="169" customFormat="1" ht="18" hidden="1" customHeight="1" x14ac:dyDescent="0.35">
      <c r="A133" s="134"/>
      <c r="B133" s="135" t="s">
        <v>169</v>
      </c>
      <c r="C133" s="135">
        <v>1000008620</v>
      </c>
      <c r="D133" s="136" t="s">
        <v>642</v>
      </c>
      <c r="E133" s="137" t="s">
        <v>627</v>
      </c>
      <c r="F133" s="137">
        <f t="shared" si="210"/>
        <v>29</v>
      </c>
      <c r="G133" s="138" t="s">
        <v>513</v>
      </c>
      <c r="H133" s="135">
        <v>60</v>
      </c>
      <c r="I133" s="135">
        <v>60</v>
      </c>
      <c r="J133" s="139">
        <v>116</v>
      </c>
      <c r="K133" s="139">
        <v>190</v>
      </c>
      <c r="L133" s="160">
        <v>328.87</v>
      </c>
      <c r="M133" s="135">
        <v>12</v>
      </c>
      <c r="N133" s="135"/>
      <c r="O133" s="135">
        <v>540</v>
      </c>
      <c r="P133" s="140">
        <v>8076809540742</v>
      </c>
      <c r="Q133" s="141"/>
      <c r="R133" s="136">
        <v>2280</v>
      </c>
      <c r="S133" s="136">
        <v>4080</v>
      </c>
      <c r="T133" s="157">
        <f t="shared" si="211"/>
        <v>5.3463149999999997</v>
      </c>
      <c r="U133" s="136">
        <v>247</v>
      </c>
      <c r="V133" s="136">
        <v>117</v>
      </c>
      <c r="W133" s="136">
        <v>185</v>
      </c>
      <c r="X133" s="142" t="s">
        <v>267</v>
      </c>
      <c r="Y133" s="134"/>
      <c r="Z133" s="136">
        <v>190</v>
      </c>
      <c r="AA133" s="136">
        <v>19</v>
      </c>
      <c r="AB133" s="136">
        <v>10</v>
      </c>
      <c r="AC133" s="140">
        <f t="shared" si="212"/>
        <v>433.2</v>
      </c>
      <c r="AD133" s="140">
        <f t="shared" si="213"/>
        <v>800.2</v>
      </c>
      <c r="AE133" s="136">
        <f t="shared" si="214"/>
        <v>1315</v>
      </c>
      <c r="AF133" s="143"/>
      <c r="AG133" s="3">
        <f t="shared" si="192"/>
        <v>228</v>
      </c>
    </row>
    <row r="134" spans="1:33" s="169" customFormat="1" ht="27.75" hidden="1" customHeight="1" x14ac:dyDescent="0.35">
      <c r="A134" s="134"/>
      <c r="B134" s="135" t="s">
        <v>134</v>
      </c>
      <c r="C134" s="135">
        <v>1000011668</v>
      </c>
      <c r="D134" s="136" t="s">
        <v>86</v>
      </c>
      <c r="E134" s="137" t="s">
        <v>624</v>
      </c>
      <c r="F134" s="137">
        <f t="shared" si="210"/>
        <v>31</v>
      </c>
      <c r="G134" s="138" t="s">
        <v>510</v>
      </c>
      <c r="H134" s="135">
        <v>60</v>
      </c>
      <c r="I134" s="135">
        <v>60</v>
      </c>
      <c r="J134" s="139">
        <v>116</v>
      </c>
      <c r="K134" s="139">
        <v>190</v>
      </c>
      <c r="L134" s="160">
        <v>328.97998000000001</v>
      </c>
      <c r="M134" s="135">
        <v>12</v>
      </c>
      <c r="N134" s="135"/>
      <c r="O134" s="135">
        <v>540</v>
      </c>
      <c r="P134" s="140">
        <v>8076809545396</v>
      </c>
      <c r="Q134" s="141"/>
      <c r="R134" s="136">
        <v>2280</v>
      </c>
      <c r="S134" s="136">
        <v>4080</v>
      </c>
      <c r="T134" s="157">
        <f t="shared" si="211"/>
        <v>5.3463149999999997</v>
      </c>
      <c r="U134" s="136">
        <v>247</v>
      </c>
      <c r="V134" s="136">
        <v>117</v>
      </c>
      <c r="W134" s="136">
        <v>185</v>
      </c>
      <c r="X134" s="142" t="s">
        <v>263</v>
      </c>
      <c r="Y134" s="134"/>
      <c r="Z134" s="136">
        <v>152</v>
      </c>
      <c r="AA134" s="136">
        <v>19</v>
      </c>
      <c r="AB134" s="136">
        <v>8</v>
      </c>
      <c r="AC134" s="140">
        <f t="shared" si="212"/>
        <v>346.56</v>
      </c>
      <c r="AD134" s="140">
        <f t="shared" si="213"/>
        <v>645.16</v>
      </c>
      <c r="AE134" s="136">
        <f t="shared" si="214"/>
        <v>1081</v>
      </c>
      <c r="AF134" s="143"/>
      <c r="AG134" s="3">
        <f t="shared" si="192"/>
        <v>228</v>
      </c>
    </row>
    <row r="135" spans="1:33" s="169" customFormat="1" ht="20.149999999999999" hidden="1" customHeight="1" x14ac:dyDescent="0.35">
      <c r="A135" s="134"/>
      <c r="B135" s="135" t="s">
        <v>154</v>
      </c>
      <c r="C135" s="135">
        <v>1000012332</v>
      </c>
      <c r="D135" s="136" t="s">
        <v>153</v>
      </c>
      <c r="E135" s="137" t="s">
        <v>544</v>
      </c>
      <c r="F135" s="137">
        <f t="shared" si="210"/>
        <v>39</v>
      </c>
      <c r="G135" s="138" t="s">
        <v>514</v>
      </c>
      <c r="H135" s="135">
        <v>60</v>
      </c>
      <c r="I135" s="135">
        <v>60</v>
      </c>
      <c r="J135" s="139">
        <v>116</v>
      </c>
      <c r="K135" s="139">
        <v>200</v>
      </c>
      <c r="L135" s="160">
        <v>338.87</v>
      </c>
      <c r="M135" s="135">
        <v>12</v>
      </c>
      <c r="N135" s="135"/>
      <c r="O135" s="135">
        <v>540</v>
      </c>
      <c r="P135" s="140">
        <v>8076809523547</v>
      </c>
      <c r="Q135" s="141"/>
      <c r="R135" s="136">
        <v>2400</v>
      </c>
      <c r="S135" s="136">
        <v>4200</v>
      </c>
      <c r="T135" s="157">
        <f t="shared" si="211"/>
        <v>5.3463149999999997</v>
      </c>
      <c r="U135" s="136">
        <v>247</v>
      </c>
      <c r="V135" s="136">
        <v>117</v>
      </c>
      <c r="W135" s="136">
        <v>185</v>
      </c>
      <c r="X135" s="142" t="s">
        <v>264</v>
      </c>
      <c r="Y135" s="134"/>
      <c r="Z135" s="136">
        <v>171</v>
      </c>
      <c r="AA135" s="136">
        <v>19</v>
      </c>
      <c r="AB135" s="136">
        <v>9</v>
      </c>
      <c r="AC135" s="140">
        <f t="shared" si="212"/>
        <v>410.4</v>
      </c>
      <c r="AD135" s="140">
        <f t="shared" si="213"/>
        <v>743.2</v>
      </c>
      <c r="AE135" s="136">
        <f t="shared" si="214"/>
        <v>1198</v>
      </c>
      <c r="AF135" s="143"/>
      <c r="AG135" s="3">
        <f t="shared" si="192"/>
        <v>228</v>
      </c>
    </row>
    <row r="136" spans="1:33" s="169" customFormat="1" ht="27" hidden="1" customHeight="1" x14ac:dyDescent="0.35">
      <c r="A136" s="134"/>
      <c r="B136" s="135" t="s">
        <v>276</v>
      </c>
      <c r="C136" s="135">
        <v>1000018154</v>
      </c>
      <c r="D136" s="136" t="s">
        <v>275</v>
      </c>
      <c r="E136" s="137" t="s">
        <v>545</v>
      </c>
      <c r="F136" s="137">
        <f t="shared" si="210"/>
        <v>35</v>
      </c>
      <c r="G136" s="138" t="s">
        <v>511</v>
      </c>
      <c r="H136" s="135">
        <v>60</v>
      </c>
      <c r="I136" s="135">
        <v>60</v>
      </c>
      <c r="J136" s="139">
        <v>116</v>
      </c>
      <c r="K136" s="57">
        <v>190</v>
      </c>
      <c r="L136" s="159">
        <v>346.25099999999998</v>
      </c>
      <c r="M136" s="18">
        <v>12</v>
      </c>
      <c r="N136" s="18"/>
      <c r="O136" s="18">
        <v>540</v>
      </c>
      <c r="P136" s="140">
        <v>8076809578257</v>
      </c>
      <c r="Q136" s="141"/>
      <c r="R136" s="136">
        <v>2340</v>
      </c>
      <c r="S136" s="136">
        <v>4140</v>
      </c>
      <c r="T136" s="157">
        <f t="shared" si="211"/>
        <v>5.3463149999999997</v>
      </c>
      <c r="U136" s="136">
        <v>247</v>
      </c>
      <c r="V136" s="136">
        <v>117</v>
      </c>
      <c r="W136" s="136">
        <v>185</v>
      </c>
      <c r="X136" s="142" t="s">
        <v>277</v>
      </c>
      <c r="Y136" s="134"/>
      <c r="Z136" s="21">
        <v>180</v>
      </c>
      <c r="AA136" s="21">
        <v>18</v>
      </c>
      <c r="AB136" s="21">
        <v>10</v>
      </c>
      <c r="AC136" s="20">
        <f t="shared" si="212"/>
        <v>421.2</v>
      </c>
      <c r="AD136" s="20">
        <f t="shared" si="213"/>
        <v>770.2</v>
      </c>
      <c r="AE136" s="21">
        <f t="shared" si="214"/>
        <v>1315</v>
      </c>
      <c r="AF136" s="143"/>
      <c r="AG136" s="3">
        <f t="shared" si="192"/>
        <v>216</v>
      </c>
    </row>
    <row r="137" spans="1:33" ht="18" customHeight="1" x14ac:dyDescent="0.35">
      <c r="A137" s="1"/>
      <c r="B137" s="35"/>
      <c r="C137" s="35"/>
      <c r="D137" s="28" t="s">
        <v>87</v>
      </c>
      <c r="E137" s="28"/>
      <c r="F137" s="28"/>
      <c r="G137" s="14"/>
      <c r="H137" s="36"/>
      <c r="I137" s="36"/>
      <c r="J137" s="36"/>
      <c r="K137" s="13"/>
      <c r="L137" s="36"/>
      <c r="M137" s="13"/>
      <c r="N137" s="15"/>
      <c r="O137" s="15"/>
      <c r="P137" s="16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29"/>
      <c r="AD137" s="29"/>
      <c r="AE137" s="1"/>
      <c r="AF137" s="36"/>
      <c r="AG137" s="3">
        <f t="shared" si="192"/>
        <v>0</v>
      </c>
    </row>
    <row r="138" spans="1:33" ht="30" hidden="1" customHeight="1" x14ac:dyDescent="0.35">
      <c r="A138" s="1"/>
      <c r="B138" s="30"/>
      <c r="C138" s="30">
        <v>1000020326</v>
      </c>
      <c r="D138" s="131" t="s">
        <v>600</v>
      </c>
      <c r="E138" s="112" t="s">
        <v>585</v>
      </c>
      <c r="F138" s="112">
        <f t="shared" si="196"/>
        <v>40</v>
      </c>
      <c r="G138" s="34" t="s">
        <v>530</v>
      </c>
      <c r="H138" s="19">
        <v>140</v>
      </c>
      <c r="I138" s="19">
        <v>70</v>
      </c>
      <c r="J138" s="19">
        <v>240</v>
      </c>
      <c r="K138" s="19">
        <v>350</v>
      </c>
      <c r="L138" s="19">
        <v>362.98</v>
      </c>
      <c r="M138" s="19">
        <v>12</v>
      </c>
      <c r="N138" s="19"/>
      <c r="O138" s="19">
        <v>300</v>
      </c>
      <c r="P138" s="20">
        <v>8076809580748</v>
      </c>
      <c r="Q138" s="5"/>
      <c r="R138" s="21">
        <v>4200</v>
      </c>
      <c r="S138" s="21">
        <v>4697</v>
      </c>
      <c r="T138" s="173">
        <v>32.43</v>
      </c>
      <c r="U138" s="21">
        <v>400</v>
      </c>
      <c r="V138" s="21">
        <v>235</v>
      </c>
      <c r="W138" s="21">
        <v>300</v>
      </c>
      <c r="X138" s="84" t="s">
        <v>601</v>
      </c>
      <c r="Y138" s="1"/>
      <c r="Z138" s="21">
        <v>48</v>
      </c>
      <c r="AA138" s="21">
        <v>8</v>
      </c>
      <c r="AB138" s="21">
        <v>6</v>
      </c>
      <c r="AC138" s="20">
        <f t="shared" ref="AC138" si="215">Z138*R138/1000</f>
        <v>201.6</v>
      </c>
      <c r="AD138" s="20">
        <f t="shared" ref="AD138" si="216">Z138*S138/1000+25</f>
        <v>250.45599999999999</v>
      </c>
      <c r="AE138" s="21">
        <f t="shared" ref="AE138" si="217">AB138*V138+145</f>
        <v>1555</v>
      </c>
      <c r="AF138" s="36"/>
      <c r="AG138" s="3">
        <f t="shared" si="192"/>
        <v>96</v>
      </c>
    </row>
    <row r="139" spans="1:33" ht="30" customHeight="1" x14ac:dyDescent="0.35">
      <c r="A139" s="1"/>
      <c r="B139" s="30"/>
      <c r="C139" s="30">
        <v>1000015659</v>
      </c>
      <c r="D139" s="131" t="s">
        <v>711</v>
      </c>
      <c r="E139" s="112"/>
      <c r="F139" s="112"/>
      <c r="G139" s="34" t="s">
        <v>530</v>
      </c>
      <c r="H139" s="57">
        <v>140</v>
      </c>
      <c r="I139" s="57">
        <v>70</v>
      </c>
      <c r="J139" s="57">
        <v>240</v>
      </c>
      <c r="K139" s="57">
        <v>350</v>
      </c>
      <c r="L139" s="57">
        <v>362.98</v>
      </c>
      <c r="M139" s="19">
        <v>12</v>
      </c>
      <c r="N139" s="19"/>
      <c r="O139" s="152">
        <v>365</v>
      </c>
      <c r="P139" s="20">
        <v>8076809574075</v>
      </c>
      <c r="Q139" s="5"/>
      <c r="R139" s="21">
        <v>4200</v>
      </c>
      <c r="S139" s="21">
        <v>4697</v>
      </c>
      <c r="T139" s="173">
        <v>32.43</v>
      </c>
      <c r="U139" s="21">
        <v>400</v>
      </c>
      <c r="V139" s="21">
        <v>235</v>
      </c>
      <c r="W139" s="21">
        <v>300</v>
      </c>
      <c r="X139" s="84" t="s">
        <v>712</v>
      </c>
      <c r="Y139" s="1"/>
      <c r="Z139" s="21">
        <v>48</v>
      </c>
      <c r="AA139" s="21">
        <v>8</v>
      </c>
      <c r="AB139" s="21">
        <v>6</v>
      </c>
      <c r="AC139" s="20">
        <f t="shared" ref="AC139" si="218">Z139*R139/1000</f>
        <v>201.6</v>
      </c>
      <c r="AD139" s="20">
        <f t="shared" ref="AD139" si="219">Z139*S139/1000+25</f>
        <v>250.45599999999999</v>
      </c>
      <c r="AE139" s="21">
        <f t="shared" ref="AE139" si="220">AB139*V139+145</f>
        <v>1555</v>
      </c>
      <c r="AF139" s="36"/>
      <c r="AG139" s="3">
        <f t="shared" si="192"/>
        <v>96</v>
      </c>
    </row>
    <row r="140" spans="1:33" ht="30" customHeight="1" x14ac:dyDescent="0.35">
      <c r="A140" s="1"/>
      <c r="B140" s="30"/>
      <c r="C140" s="30">
        <v>1000022272</v>
      </c>
      <c r="D140" s="131" t="s">
        <v>686</v>
      </c>
      <c r="E140" s="112"/>
      <c r="F140" s="112"/>
      <c r="G140" s="34" t="s">
        <v>528</v>
      </c>
      <c r="H140" s="57">
        <v>140</v>
      </c>
      <c r="I140" s="57">
        <v>70</v>
      </c>
      <c r="J140" s="57">
        <v>240</v>
      </c>
      <c r="K140" s="57">
        <v>350</v>
      </c>
      <c r="L140" s="57">
        <v>362.99</v>
      </c>
      <c r="M140" s="19">
        <v>12</v>
      </c>
      <c r="N140" s="19"/>
      <c r="O140" s="152">
        <v>420</v>
      </c>
      <c r="P140" s="20">
        <v>8076809572873</v>
      </c>
      <c r="Q140" s="5"/>
      <c r="R140" s="21">
        <v>4200</v>
      </c>
      <c r="S140" s="21">
        <v>4792</v>
      </c>
      <c r="T140" s="173">
        <v>32.43</v>
      </c>
      <c r="U140" s="21">
        <v>400</v>
      </c>
      <c r="V140" s="21">
        <v>235</v>
      </c>
      <c r="W140" s="21">
        <v>300</v>
      </c>
      <c r="X140" s="84" t="s">
        <v>688</v>
      </c>
      <c r="Y140" s="1"/>
      <c r="Z140" s="21">
        <v>48</v>
      </c>
      <c r="AA140" s="21">
        <v>8</v>
      </c>
      <c r="AB140" s="21">
        <v>6</v>
      </c>
      <c r="AC140" s="20">
        <f t="shared" ref="AC140:AC141" si="221">Z140*R140/1000</f>
        <v>201.6</v>
      </c>
      <c r="AD140" s="20">
        <f t="shared" ref="AD140:AD141" si="222">Z140*S140/1000+25</f>
        <v>255.01599999999999</v>
      </c>
      <c r="AE140" s="21">
        <f t="shared" ref="AE140:AE141" si="223">AB140*V140+145</f>
        <v>1555</v>
      </c>
      <c r="AF140" s="36"/>
      <c r="AG140" s="3">
        <f t="shared" si="192"/>
        <v>96</v>
      </c>
    </row>
    <row r="141" spans="1:33" ht="30" customHeight="1" x14ac:dyDescent="0.35">
      <c r="A141" s="1"/>
      <c r="B141" s="30"/>
      <c r="C141" s="30">
        <v>1000022273</v>
      </c>
      <c r="D141" s="131" t="s">
        <v>687</v>
      </c>
      <c r="E141" s="112"/>
      <c r="F141" s="112"/>
      <c r="G141" s="34" t="s">
        <v>531</v>
      </c>
      <c r="H141" s="57">
        <v>140</v>
      </c>
      <c r="I141" s="57">
        <v>70</v>
      </c>
      <c r="J141" s="57">
        <v>240</v>
      </c>
      <c r="K141" s="57">
        <v>350</v>
      </c>
      <c r="L141" s="57">
        <v>362.99</v>
      </c>
      <c r="M141" s="19">
        <v>12</v>
      </c>
      <c r="N141" s="19"/>
      <c r="O141" s="152">
        <v>420</v>
      </c>
      <c r="P141" s="20">
        <v>8076809572828</v>
      </c>
      <c r="Q141" s="5"/>
      <c r="R141" s="21">
        <v>4200</v>
      </c>
      <c r="S141" s="21">
        <v>4696</v>
      </c>
      <c r="T141" s="173">
        <v>32.43</v>
      </c>
      <c r="U141" s="21">
        <v>400</v>
      </c>
      <c r="V141" s="21">
        <v>235</v>
      </c>
      <c r="W141" s="21">
        <v>300</v>
      </c>
      <c r="X141" s="84" t="s">
        <v>689</v>
      </c>
      <c r="Y141" s="1"/>
      <c r="Z141" s="21">
        <v>48</v>
      </c>
      <c r="AA141" s="21">
        <v>8</v>
      </c>
      <c r="AB141" s="21">
        <v>6</v>
      </c>
      <c r="AC141" s="20">
        <f t="shared" si="221"/>
        <v>201.6</v>
      </c>
      <c r="AD141" s="20">
        <f t="shared" si="222"/>
        <v>250.40799999999999</v>
      </c>
      <c r="AE141" s="21">
        <f t="shared" si="223"/>
        <v>1555</v>
      </c>
      <c r="AF141" s="36"/>
      <c r="AG141" s="3">
        <f t="shared" si="192"/>
        <v>96</v>
      </c>
    </row>
    <row r="142" spans="1:33" ht="30" customHeight="1" x14ac:dyDescent="0.35">
      <c r="A142" s="1"/>
      <c r="B142" s="30"/>
      <c r="C142" s="30">
        <v>1000015658</v>
      </c>
      <c r="D142" s="131" t="s">
        <v>650</v>
      </c>
      <c r="E142" s="112"/>
      <c r="F142" s="112"/>
      <c r="G142" s="34" t="s">
        <v>658</v>
      </c>
      <c r="H142" s="57">
        <v>140</v>
      </c>
      <c r="I142" s="57">
        <v>70</v>
      </c>
      <c r="J142" s="57">
        <v>240</v>
      </c>
      <c r="K142" s="57">
        <v>350</v>
      </c>
      <c r="L142" s="159">
        <v>363.18801999999999</v>
      </c>
      <c r="M142" s="19">
        <v>12</v>
      </c>
      <c r="N142" s="19"/>
      <c r="O142" s="152">
        <v>365</v>
      </c>
      <c r="P142" s="20">
        <v>8076809574082</v>
      </c>
      <c r="Q142" s="5"/>
      <c r="R142" s="21">
        <v>4200</v>
      </c>
      <c r="S142" s="21">
        <v>4706</v>
      </c>
      <c r="T142" s="173">
        <v>32.43</v>
      </c>
      <c r="U142" s="21">
        <v>400</v>
      </c>
      <c r="V142" s="21">
        <v>235</v>
      </c>
      <c r="W142" s="21">
        <v>300</v>
      </c>
      <c r="X142" s="84" t="s">
        <v>654</v>
      </c>
      <c r="Y142" s="1"/>
      <c r="Z142" s="21">
        <v>48</v>
      </c>
      <c r="AA142" s="21">
        <v>8</v>
      </c>
      <c r="AB142" s="21">
        <v>6</v>
      </c>
      <c r="AC142" s="20">
        <f t="shared" ref="AC142" si="224">Z142*R142/1000</f>
        <v>201.6</v>
      </c>
      <c r="AD142" s="20">
        <f t="shared" ref="AD142" si="225">Z142*S142/1000+25</f>
        <v>250.88800000000001</v>
      </c>
      <c r="AE142" s="21">
        <f t="shared" ref="AE142" si="226">AB142*V142+145</f>
        <v>1555</v>
      </c>
      <c r="AF142" s="36"/>
      <c r="AG142" s="3">
        <f t="shared" si="192"/>
        <v>96</v>
      </c>
    </row>
    <row r="143" spans="1:33" ht="30" customHeight="1" x14ac:dyDescent="0.35">
      <c r="A143" s="1"/>
      <c r="B143" s="30"/>
      <c r="C143" s="30">
        <v>1000001496</v>
      </c>
      <c r="D143" s="131" t="s">
        <v>651</v>
      </c>
      <c r="E143" s="112"/>
      <c r="F143" s="112"/>
      <c r="G143" s="34" t="s">
        <v>657</v>
      </c>
      <c r="H143" s="57">
        <v>105</v>
      </c>
      <c r="I143" s="57">
        <v>70</v>
      </c>
      <c r="J143" s="57">
        <v>175</v>
      </c>
      <c r="K143" s="57">
        <v>200</v>
      </c>
      <c r="L143" s="57">
        <v>213</v>
      </c>
      <c r="M143" s="19">
        <v>10</v>
      </c>
      <c r="N143" s="19"/>
      <c r="O143" s="19">
        <v>180</v>
      </c>
      <c r="P143" s="20">
        <v>8076809530002</v>
      </c>
      <c r="Q143" s="5"/>
      <c r="R143" s="21">
        <v>2000</v>
      </c>
      <c r="S143" s="21">
        <v>2383</v>
      </c>
      <c r="T143" s="173">
        <v>18.183</v>
      </c>
      <c r="U143" s="21">
        <v>384</v>
      </c>
      <c r="V143" s="21">
        <v>173</v>
      </c>
      <c r="W143" s="21">
        <v>238</v>
      </c>
      <c r="X143" s="84" t="s">
        <v>655</v>
      </c>
      <c r="Y143" s="1"/>
      <c r="Z143" s="21">
        <v>80</v>
      </c>
      <c r="AA143" s="21">
        <v>10</v>
      </c>
      <c r="AB143" s="21">
        <v>8</v>
      </c>
      <c r="AC143" s="20">
        <f t="shared" ref="AC143:AC147" si="227">Z143*R143/1000</f>
        <v>160</v>
      </c>
      <c r="AD143" s="20">
        <f t="shared" ref="AD143:AD147" si="228">Z143*S143/1000+25</f>
        <v>215.64</v>
      </c>
      <c r="AE143" s="21">
        <f t="shared" ref="AE143:AE147" si="229">AB143*V143+145</f>
        <v>1529</v>
      </c>
      <c r="AF143" s="36"/>
      <c r="AG143" s="3">
        <f t="shared" si="192"/>
        <v>100</v>
      </c>
    </row>
    <row r="144" spans="1:33" ht="30" customHeight="1" x14ac:dyDescent="0.35">
      <c r="A144" s="1"/>
      <c r="B144" s="30" t="s">
        <v>135</v>
      </c>
      <c r="C144" s="30">
        <v>1000002004</v>
      </c>
      <c r="D144" s="131" t="s">
        <v>88</v>
      </c>
      <c r="E144" s="112" t="s">
        <v>587</v>
      </c>
      <c r="F144" s="112">
        <f>LEN(E144)</f>
        <v>40</v>
      </c>
      <c r="G144" s="34" t="s">
        <v>529</v>
      </c>
      <c r="H144" s="57">
        <v>105</v>
      </c>
      <c r="I144" s="57">
        <v>70</v>
      </c>
      <c r="J144" s="57">
        <v>175</v>
      </c>
      <c r="K144" s="57">
        <v>250</v>
      </c>
      <c r="L144" s="57">
        <v>263.89999999999998</v>
      </c>
      <c r="M144" s="19">
        <v>10</v>
      </c>
      <c r="N144" s="19"/>
      <c r="O144" s="19">
        <v>270</v>
      </c>
      <c r="P144" s="20">
        <v>8076809530286</v>
      </c>
      <c r="Q144" s="5"/>
      <c r="R144" s="21">
        <v>2500</v>
      </c>
      <c r="S144" s="21">
        <v>2891</v>
      </c>
      <c r="T144" s="173">
        <v>18.183</v>
      </c>
      <c r="U144" s="21">
        <v>384</v>
      </c>
      <c r="V144" s="21">
        <v>173</v>
      </c>
      <c r="W144" s="21">
        <v>238</v>
      </c>
      <c r="X144" s="84" t="s">
        <v>269</v>
      </c>
      <c r="Y144" s="1"/>
      <c r="Z144" s="21">
        <v>80</v>
      </c>
      <c r="AA144" s="21">
        <v>10</v>
      </c>
      <c r="AB144" s="21">
        <v>8</v>
      </c>
      <c r="AC144" s="20">
        <f t="shared" ref="AC144" si="230">Z144*R144/1000</f>
        <v>200</v>
      </c>
      <c r="AD144" s="20">
        <f>Z144*S144/1000+25</f>
        <v>256.27999999999997</v>
      </c>
      <c r="AE144" s="21">
        <f>AB144*V144+145</f>
        <v>1529</v>
      </c>
      <c r="AF144" s="36"/>
      <c r="AG144" s="3">
        <f t="shared" si="192"/>
        <v>100</v>
      </c>
    </row>
    <row r="145" spans="1:33" ht="30" customHeight="1" x14ac:dyDescent="0.35">
      <c r="A145" s="1"/>
      <c r="B145" s="30"/>
      <c r="C145" s="30">
        <v>1000016160</v>
      </c>
      <c r="D145" s="131" t="s">
        <v>652</v>
      </c>
      <c r="E145" s="112"/>
      <c r="F145" s="112"/>
      <c r="G145" s="34" t="s">
        <v>656</v>
      </c>
      <c r="H145" s="57">
        <v>40</v>
      </c>
      <c r="I145" s="57">
        <v>40</v>
      </c>
      <c r="J145" s="57">
        <v>250</v>
      </c>
      <c r="K145" s="57">
        <v>168</v>
      </c>
      <c r="L145" s="57">
        <v>174.61</v>
      </c>
      <c r="M145" s="19">
        <v>12</v>
      </c>
      <c r="N145" s="19"/>
      <c r="O145" s="19">
        <v>270</v>
      </c>
      <c r="P145" s="20">
        <v>8076809574969</v>
      </c>
      <c r="Q145" s="5"/>
      <c r="R145" s="21">
        <v>2016</v>
      </c>
      <c r="S145" s="21">
        <v>2250</v>
      </c>
      <c r="T145" s="173">
        <v>7.6769999999999996</v>
      </c>
      <c r="U145" s="21">
        <v>274</v>
      </c>
      <c r="V145" s="21">
        <v>131</v>
      </c>
      <c r="W145" s="21">
        <v>186</v>
      </c>
      <c r="X145" s="84" t="s">
        <v>661</v>
      </c>
      <c r="Y145" s="1"/>
      <c r="Z145" s="21">
        <v>160</v>
      </c>
      <c r="AA145" s="21">
        <v>16</v>
      </c>
      <c r="AB145" s="21">
        <v>10</v>
      </c>
      <c r="AC145" s="20">
        <f t="shared" si="227"/>
        <v>322.56</v>
      </c>
      <c r="AD145" s="20">
        <f t="shared" si="228"/>
        <v>385</v>
      </c>
      <c r="AE145" s="21">
        <f t="shared" si="229"/>
        <v>1455</v>
      </c>
      <c r="AF145" s="36"/>
      <c r="AG145" s="3">
        <f t="shared" si="192"/>
        <v>192</v>
      </c>
    </row>
    <row r="146" spans="1:33" ht="30" customHeight="1" x14ac:dyDescent="0.35">
      <c r="A146" s="1"/>
      <c r="B146" s="30"/>
      <c r="C146" s="30">
        <v>1000020778</v>
      </c>
      <c r="D146" s="131" t="s">
        <v>713</v>
      </c>
      <c r="E146" s="112"/>
      <c r="F146" s="112"/>
      <c r="G146" s="34" t="s">
        <v>719</v>
      </c>
      <c r="H146" s="57">
        <v>152</v>
      </c>
      <c r="I146" s="57">
        <v>40</v>
      </c>
      <c r="J146" s="57">
        <v>168</v>
      </c>
      <c r="K146" s="57">
        <v>168</v>
      </c>
      <c r="L146" s="57">
        <v>197.26</v>
      </c>
      <c r="M146" s="19">
        <v>9</v>
      </c>
      <c r="N146" s="19"/>
      <c r="O146" s="152">
        <v>270</v>
      </c>
      <c r="P146" s="20">
        <v>8076809581318</v>
      </c>
      <c r="Q146" s="5"/>
      <c r="R146" s="21">
        <v>1512</v>
      </c>
      <c r="S146" s="21">
        <v>2015</v>
      </c>
      <c r="T146" s="173">
        <v>15.297000000000001</v>
      </c>
      <c r="U146" s="21">
        <v>393</v>
      </c>
      <c r="V146" s="21">
        <v>181</v>
      </c>
      <c r="W146" s="21">
        <v>187</v>
      </c>
      <c r="X146" s="84" t="s">
        <v>715</v>
      </c>
      <c r="Y146" s="1"/>
      <c r="Z146" s="21">
        <v>84</v>
      </c>
      <c r="AA146" s="21">
        <v>12</v>
      </c>
      <c r="AB146" s="21">
        <v>7</v>
      </c>
      <c r="AC146" s="20">
        <f t="shared" si="227"/>
        <v>127.008</v>
      </c>
      <c r="AD146" s="20">
        <f t="shared" si="228"/>
        <v>194.26</v>
      </c>
      <c r="AE146" s="21">
        <f t="shared" si="229"/>
        <v>1412</v>
      </c>
      <c r="AF146" s="36"/>
      <c r="AG146" s="3">
        <f t="shared" si="192"/>
        <v>108</v>
      </c>
    </row>
    <row r="147" spans="1:33" ht="30" customHeight="1" x14ac:dyDescent="0.35">
      <c r="A147" s="1"/>
      <c r="B147" s="30"/>
      <c r="C147" s="30">
        <v>1000015251</v>
      </c>
      <c r="D147" s="131" t="s">
        <v>653</v>
      </c>
      <c r="E147" s="112"/>
      <c r="F147" s="112"/>
      <c r="G147" s="34" t="s">
        <v>660</v>
      </c>
      <c r="H147" s="19">
        <v>140</v>
      </c>
      <c r="I147" s="19">
        <v>70</v>
      </c>
      <c r="J147" s="19">
        <v>210</v>
      </c>
      <c r="K147" s="19">
        <v>260</v>
      </c>
      <c r="L147" s="19">
        <v>272.8</v>
      </c>
      <c r="M147" s="19">
        <v>10</v>
      </c>
      <c r="N147" s="19"/>
      <c r="O147" s="19">
        <v>270</v>
      </c>
      <c r="P147" s="20">
        <v>8076809573252</v>
      </c>
      <c r="Q147" s="5"/>
      <c r="R147" s="21">
        <v>2600</v>
      </c>
      <c r="S147" s="21">
        <v>3040</v>
      </c>
      <c r="T147" s="173">
        <v>27.324000000000002</v>
      </c>
      <c r="U147" s="21">
        <v>400</v>
      </c>
      <c r="V147" s="21">
        <v>198</v>
      </c>
      <c r="W147" s="21">
        <v>300</v>
      </c>
      <c r="X147" s="84" t="s">
        <v>662</v>
      </c>
      <c r="Y147" s="1"/>
      <c r="Z147" s="21">
        <v>56</v>
      </c>
      <c r="AA147" s="21">
        <v>8</v>
      </c>
      <c r="AB147" s="21">
        <v>7</v>
      </c>
      <c r="AC147" s="20">
        <f t="shared" si="227"/>
        <v>145.6</v>
      </c>
      <c r="AD147" s="20">
        <f t="shared" si="228"/>
        <v>195.24</v>
      </c>
      <c r="AE147" s="21">
        <f t="shared" si="229"/>
        <v>1531</v>
      </c>
      <c r="AF147" s="36"/>
      <c r="AG147" s="3">
        <f t="shared" si="192"/>
        <v>80</v>
      </c>
    </row>
    <row r="148" spans="1:33" ht="30" hidden="1" customHeight="1" x14ac:dyDescent="0.35">
      <c r="A148" s="1"/>
      <c r="B148" s="30" t="s">
        <v>136</v>
      </c>
      <c r="C148" s="30">
        <v>1000015116</v>
      </c>
      <c r="D148" s="131" t="s">
        <v>89</v>
      </c>
      <c r="E148" s="112" t="s">
        <v>586</v>
      </c>
      <c r="F148" s="112">
        <f>LEN(E148)</f>
        <v>36</v>
      </c>
      <c r="G148" s="34" t="s">
        <v>531</v>
      </c>
      <c r="H148" s="19">
        <v>140</v>
      </c>
      <c r="I148" s="19">
        <v>70</v>
      </c>
      <c r="J148" s="19">
        <v>240</v>
      </c>
      <c r="K148" s="19">
        <v>350</v>
      </c>
      <c r="L148" s="19">
        <v>391</v>
      </c>
      <c r="M148" s="19">
        <v>12</v>
      </c>
      <c r="N148" s="19"/>
      <c r="O148" s="19">
        <v>300</v>
      </c>
      <c r="P148" s="20">
        <v>8076809572828</v>
      </c>
      <c r="Q148" s="5"/>
      <c r="R148" s="21">
        <v>4200</v>
      </c>
      <c r="S148" s="21">
        <v>4696</v>
      </c>
      <c r="T148" s="31">
        <v>32.43</v>
      </c>
      <c r="U148" s="21">
        <v>400</v>
      </c>
      <c r="V148" s="21">
        <v>235</v>
      </c>
      <c r="W148" s="21">
        <v>300</v>
      </c>
      <c r="X148" s="84" t="s">
        <v>270</v>
      </c>
      <c r="Y148" s="1"/>
      <c r="Z148" s="21">
        <v>48</v>
      </c>
      <c r="AA148" s="21">
        <v>8</v>
      </c>
      <c r="AB148" s="21">
        <v>6</v>
      </c>
      <c r="AC148" s="20">
        <f>Z148*R148/1000</f>
        <v>201.6</v>
      </c>
      <c r="AD148" s="20">
        <f>Z148*S148/1000+25</f>
        <v>250.40799999999999</v>
      </c>
      <c r="AE148" s="21">
        <f>AB148*V148+145</f>
        <v>1555</v>
      </c>
      <c r="AF148" s="36"/>
      <c r="AG148" s="3">
        <f t="shared" si="192"/>
        <v>96</v>
      </c>
    </row>
    <row r="149" spans="1:33" ht="29.5" hidden="1" customHeight="1" x14ac:dyDescent="0.35">
      <c r="A149" s="1"/>
      <c r="B149" s="30" t="s">
        <v>137</v>
      </c>
      <c r="C149" s="30">
        <v>1000488001</v>
      </c>
      <c r="D149" s="131" t="s">
        <v>90</v>
      </c>
      <c r="E149" s="112" t="s">
        <v>585</v>
      </c>
      <c r="F149" s="112">
        <f>LEN(E149)</f>
        <v>40</v>
      </c>
      <c r="G149" s="34" t="s">
        <v>530</v>
      </c>
      <c r="H149" s="19">
        <v>140</v>
      </c>
      <c r="I149" s="19">
        <v>70</v>
      </c>
      <c r="J149" s="19">
        <v>240</v>
      </c>
      <c r="K149" s="19">
        <v>350</v>
      </c>
      <c r="L149" s="19">
        <v>363</v>
      </c>
      <c r="M149" s="19">
        <v>12</v>
      </c>
      <c r="N149" s="19"/>
      <c r="O149" s="19">
        <v>300</v>
      </c>
      <c r="P149" s="20">
        <v>8076809500302</v>
      </c>
      <c r="Q149" s="5"/>
      <c r="R149" s="21">
        <v>4200</v>
      </c>
      <c r="S149" s="21">
        <v>4696</v>
      </c>
      <c r="T149" s="31">
        <v>32.43</v>
      </c>
      <c r="U149" s="21">
        <v>400</v>
      </c>
      <c r="V149" s="21">
        <v>235</v>
      </c>
      <c r="W149" s="21">
        <v>300</v>
      </c>
      <c r="X149" s="84" t="s">
        <v>271</v>
      </c>
      <c r="Y149" s="1"/>
      <c r="Z149" s="21">
        <v>48</v>
      </c>
      <c r="AA149" s="21">
        <v>8</v>
      </c>
      <c r="AB149" s="21">
        <v>6</v>
      </c>
      <c r="AC149" s="20">
        <f>Z149*R149/1000</f>
        <v>201.6</v>
      </c>
      <c r="AD149" s="20">
        <f>Z149*S149/1000+25</f>
        <v>250.40799999999999</v>
      </c>
      <c r="AE149" s="21">
        <f>AB149*V149+145</f>
        <v>1555</v>
      </c>
      <c r="AF149" s="36"/>
      <c r="AG149" s="3">
        <f t="shared" si="192"/>
        <v>96</v>
      </c>
    </row>
    <row r="150" spans="1:33" ht="30" hidden="1" customHeight="1" x14ac:dyDescent="0.35">
      <c r="A150" s="1"/>
      <c r="B150" s="30" t="s">
        <v>138</v>
      </c>
      <c r="C150" s="30">
        <v>1000015121</v>
      </c>
      <c r="D150" s="131" t="s">
        <v>91</v>
      </c>
      <c r="E150" s="112" t="s">
        <v>588</v>
      </c>
      <c r="F150" s="112">
        <f>LEN(E150)</f>
        <v>32</v>
      </c>
      <c r="G150" s="34" t="s">
        <v>528</v>
      </c>
      <c r="H150" s="19">
        <v>140</v>
      </c>
      <c r="I150" s="19">
        <v>70</v>
      </c>
      <c r="J150" s="19">
        <v>240</v>
      </c>
      <c r="K150" s="19">
        <v>350</v>
      </c>
      <c r="L150" s="19">
        <v>391</v>
      </c>
      <c r="M150" s="19">
        <v>12</v>
      </c>
      <c r="N150" s="19"/>
      <c r="O150" s="19">
        <v>300</v>
      </c>
      <c r="P150" s="20">
        <v>8076809572873</v>
      </c>
      <c r="Q150" s="5"/>
      <c r="R150" s="21">
        <v>4200</v>
      </c>
      <c r="S150" s="21">
        <v>4792</v>
      </c>
      <c r="T150" s="31">
        <v>32.43</v>
      </c>
      <c r="U150" s="21">
        <v>400</v>
      </c>
      <c r="V150" s="21">
        <v>235</v>
      </c>
      <c r="W150" s="21">
        <v>300</v>
      </c>
      <c r="X150" s="84" t="s">
        <v>272</v>
      </c>
      <c r="Y150" s="1"/>
      <c r="Z150" s="21">
        <v>48</v>
      </c>
      <c r="AA150" s="21">
        <v>8</v>
      </c>
      <c r="AB150" s="21">
        <v>6</v>
      </c>
      <c r="AC150" s="20">
        <f>Z150*R150/1000</f>
        <v>201.6</v>
      </c>
      <c r="AD150" s="20">
        <f>Z150*S150/1000+25</f>
        <v>255.01599999999999</v>
      </c>
      <c r="AE150" s="21">
        <f>AB150*V150+145</f>
        <v>1555</v>
      </c>
      <c r="AF150" s="36"/>
      <c r="AG150" s="3">
        <f t="shared" si="192"/>
        <v>96</v>
      </c>
    </row>
    <row r="151" spans="1:33" ht="30" hidden="1" customHeight="1" x14ac:dyDescent="0.35">
      <c r="A151" s="1"/>
      <c r="B151" s="30" t="s">
        <v>139</v>
      </c>
      <c r="C151" s="30">
        <v>1000002005</v>
      </c>
      <c r="D151" s="131" t="s">
        <v>92</v>
      </c>
      <c r="E151" s="112" t="s">
        <v>589</v>
      </c>
      <c r="F151" s="112">
        <f>LEN(E151)</f>
        <v>38</v>
      </c>
      <c r="G151" s="34" t="s">
        <v>532</v>
      </c>
      <c r="H151" s="19">
        <v>105</v>
      </c>
      <c r="I151" s="19">
        <v>70</v>
      </c>
      <c r="J151" s="19">
        <v>175</v>
      </c>
      <c r="K151" s="19">
        <v>250</v>
      </c>
      <c r="L151" s="19">
        <v>391</v>
      </c>
      <c r="M151" s="19">
        <v>10</v>
      </c>
      <c r="N151" s="19"/>
      <c r="O151" s="19">
        <v>270</v>
      </c>
      <c r="P151" s="20">
        <v>8076809529945</v>
      </c>
      <c r="Q151" s="5"/>
      <c r="R151" s="21">
        <v>2500</v>
      </c>
      <c r="S151" s="21">
        <v>2891</v>
      </c>
      <c r="T151" s="31">
        <v>18.181000000000001</v>
      </c>
      <c r="U151" s="21">
        <v>384</v>
      </c>
      <c r="V151" s="21">
        <v>173</v>
      </c>
      <c r="W151" s="21">
        <v>238</v>
      </c>
      <c r="X151" s="84" t="s">
        <v>273</v>
      </c>
      <c r="Y151" s="1"/>
      <c r="Z151" s="21">
        <v>80</v>
      </c>
      <c r="AA151" s="21">
        <v>10</v>
      </c>
      <c r="AB151" s="21">
        <v>8</v>
      </c>
      <c r="AC151" s="20">
        <f>Z151*R151/1000</f>
        <v>200</v>
      </c>
      <c r="AD151" s="20">
        <f>Z151*S151/1000+25</f>
        <v>256.27999999999997</v>
      </c>
      <c r="AE151" s="21">
        <f>AB151*V151+145</f>
        <v>1529</v>
      </c>
      <c r="AF151" s="36"/>
      <c r="AG151" s="3">
        <f t="shared" si="192"/>
        <v>100</v>
      </c>
    </row>
    <row r="152" spans="1:33" ht="30" hidden="1" customHeight="1" x14ac:dyDescent="0.35">
      <c r="A152" s="1"/>
      <c r="B152" s="30"/>
      <c r="C152" s="30">
        <v>1000020201</v>
      </c>
      <c r="D152" s="131" t="s">
        <v>602</v>
      </c>
      <c r="E152" s="112" t="s">
        <v>604</v>
      </c>
      <c r="F152" s="112">
        <f>LEN(E152)</f>
        <v>38</v>
      </c>
      <c r="G152" s="34" t="s">
        <v>659</v>
      </c>
      <c r="H152" s="19">
        <v>140</v>
      </c>
      <c r="I152" s="19">
        <v>70</v>
      </c>
      <c r="J152" s="19">
        <v>210</v>
      </c>
      <c r="K152" s="19">
        <v>300</v>
      </c>
      <c r="L152" s="19">
        <v>391</v>
      </c>
      <c r="M152" s="19">
        <v>10</v>
      </c>
      <c r="N152" s="19"/>
      <c r="O152" s="19">
        <v>270</v>
      </c>
      <c r="P152" s="20">
        <v>8076809580694</v>
      </c>
      <c r="Q152" s="5"/>
      <c r="R152" s="21">
        <f>3*1000</f>
        <v>3000</v>
      </c>
      <c r="S152" s="21">
        <f>3.37423*1000</f>
        <v>3374.23</v>
      </c>
      <c r="T152" s="31">
        <v>27.324000000000002</v>
      </c>
      <c r="U152" s="21">
        <v>400</v>
      </c>
      <c r="V152" s="21">
        <v>198</v>
      </c>
      <c r="W152" s="21">
        <v>300</v>
      </c>
      <c r="X152" s="84" t="s">
        <v>603</v>
      </c>
      <c r="Y152" s="1"/>
      <c r="Z152" s="21">
        <v>56</v>
      </c>
      <c r="AA152" s="21">
        <v>8</v>
      </c>
      <c r="AB152" s="21">
        <v>7</v>
      </c>
      <c r="AC152" s="20">
        <f t="shared" ref="AC152" si="231">Z152*R152/1000</f>
        <v>168</v>
      </c>
      <c r="AD152" s="20">
        <f>Z152*S152/1000+25</f>
        <v>213.95688000000001</v>
      </c>
      <c r="AE152" s="21">
        <f>AB152*V152+145</f>
        <v>1531</v>
      </c>
      <c r="AF152" s="36"/>
      <c r="AG152" s="3">
        <f t="shared" si="192"/>
        <v>80</v>
      </c>
    </row>
    <row r="153" spans="1:33" ht="19.75" customHeight="1" x14ac:dyDescent="0.35">
      <c r="A153" s="59"/>
      <c r="B153" s="220" t="s">
        <v>170</v>
      </c>
      <c r="C153" s="220"/>
      <c r="D153" s="220"/>
      <c r="E153" s="117"/>
      <c r="F153" s="117"/>
      <c r="G153" s="65"/>
      <c r="H153" s="66"/>
      <c r="I153" s="66"/>
      <c r="J153" s="66"/>
      <c r="K153" s="66"/>
      <c r="L153" s="66"/>
      <c r="M153" s="66"/>
      <c r="N153" s="66"/>
      <c r="O153" s="66"/>
      <c r="P153" s="67"/>
      <c r="Q153" s="60"/>
      <c r="R153" s="59"/>
      <c r="S153" s="64"/>
      <c r="T153" s="68"/>
      <c r="U153" s="64"/>
      <c r="V153" s="59"/>
      <c r="W153" s="59"/>
      <c r="X153" s="67"/>
      <c r="Y153" s="59"/>
      <c r="Z153" s="59"/>
      <c r="AA153" s="59"/>
      <c r="AB153" s="59"/>
      <c r="AC153" s="67"/>
      <c r="AD153" s="67"/>
      <c r="AE153" s="59"/>
      <c r="AF153" s="66"/>
      <c r="AG153" s="3">
        <f t="shared" si="192"/>
        <v>0</v>
      </c>
    </row>
    <row r="154" spans="1:33" ht="30" customHeight="1" x14ac:dyDescent="0.35">
      <c r="A154" s="1"/>
      <c r="B154" s="30" t="s">
        <v>184</v>
      </c>
      <c r="C154" s="30">
        <v>1000017798</v>
      </c>
      <c r="D154" s="21" t="s">
        <v>171</v>
      </c>
      <c r="E154" s="112" t="s">
        <v>590</v>
      </c>
      <c r="F154" s="112">
        <f t="shared" si="196"/>
        <v>30</v>
      </c>
      <c r="G154" s="34" t="s">
        <v>201</v>
      </c>
      <c r="H154" s="19">
        <v>175</v>
      </c>
      <c r="I154" s="19">
        <v>65</v>
      </c>
      <c r="J154" s="19">
        <v>120</v>
      </c>
      <c r="K154" s="19">
        <v>275</v>
      </c>
      <c r="L154" s="19">
        <f>K154+12.6</f>
        <v>287.60000000000002</v>
      </c>
      <c r="M154" s="19">
        <v>12</v>
      </c>
      <c r="N154" s="19"/>
      <c r="O154" s="19">
        <v>420</v>
      </c>
      <c r="P154" s="20">
        <v>7300400482400</v>
      </c>
      <c r="Q154" s="5"/>
      <c r="R154" s="21">
        <v>3300</v>
      </c>
      <c r="S154" s="21">
        <v>3568</v>
      </c>
      <c r="T154" s="31">
        <v>20.350000000000001</v>
      </c>
      <c r="U154" s="21">
        <v>390</v>
      </c>
      <c r="V154" s="21">
        <v>125</v>
      </c>
      <c r="W154" s="21">
        <v>363</v>
      </c>
      <c r="X154" s="151" t="s">
        <v>672</v>
      </c>
      <c r="Y154" s="1"/>
      <c r="Z154" s="21">
        <v>48</v>
      </c>
      <c r="AA154" s="21">
        <v>6</v>
      </c>
      <c r="AB154" s="21">
        <f t="shared" ref="AB154:AB163" si="232">Z154/AA154</f>
        <v>8</v>
      </c>
      <c r="AC154" s="20">
        <f t="shared" ref="AC154:AC163" si="233">Z154*R154/1000</f>
        <v>158.4</v>
      </c>
      <c r="AD154" s="20">
        <f t="shared" ref="AD154:AD163" si="234">Z154*S154/1000+25</f>
        <v>196.26400000000001</v>
      </c>
      <c r="AE154" s="21">
        <f t="shared" ref="AE154:AE163" si="235">AB154*V154+145</f>
        <v>1145</v>
      </c>
      <c r="AF154" s="36"/>
      <c r="AG154" s="3">
        <f t="shared" si="192"/>
        <v>72</v>
      </c>
    </row>
    <row r="155" spans="1:33" ht="30" customHeight="1" x14ac:dyDescent="0.35">
      <c r="A155" s="1"/>
      <c r="B155" s="30" t="s">
        <v>194</v>
      </c>
      <c r="C155" s="30">
        <v>1000017802</v>
      </c>
      <c r="D155" s="21" t="s">
        <v>181</v>
      </c>
      <c r="E155" s="112" t="s">
        <v>639</v>
      </c>
      <c r="F155" s="112">
        <f t="shared" si="196"/>
        <v>28</v>
      </c>
      <c r="G155" s="34" t="s">
        <v>211</v>
      </c>
      <c r="H155" s="19">
        <v>135</v>
      </c>
      <c r="I155" s="19">
        <v>65</v>
      </c>
      <c r="J155" s="19">
        <v>120</v>
      </c>
      <c r="K155" s="19">
        <v>230</v>
      </c>
      <c r="L155" s="19">
        <f>K155+10.3</f>
        <v>240.3</v>
      </c>
      <c r="M155" s="19">
        <v>12</v>
      </c>
      <c r="N155" s="19"/>
      <c r="O155" s="19">
        <v>420</v>
      </c>
      <c r="P155" s="20">
        <v>7300400482431</v>
      </c>
      <c r="Q155" s="5"/>
      <c r="R155" s="21">
        <v>2760</v>
      </c>
      <c r="S155" s="21">
        <v>2980</v>
      </c>
      <c r="T155" s="31">
        <v>16.707000000000001</v>
      </c>
      <c r="U155" s="21">
        <v>390</v>
      </c>
      <c r="V155" s="21">
        <v>125</v>
      </c>
      <c r="W155" s="21">
        <v>298</v>
      </c>
      <c r="X155" s="151" t="s">
        <v>682</v>
      </c>
      <c r="Y155" s="1"/>
      <c r="Z155" s="21">
        <v>64</v>
      </c>
      <c r="AA155" s="21">
        <v>8</v>
      </c>
      <c r="AB155" s="21">
        <f t="shared" si="232"/>
        <v>8</v>
      </c>
      <c r="AC155" s="20">
        <f t="shared" si="233"/>
        <v>176.64</v>
      </c>
      <c r="AD155" s="20">
        <f t="shared" si="234"/>
        <v>215.72</v>
      </c>
      <c r="AE155" s="21">
        <f t="shared" si="235"/>
        <v>1145</v>
      </c>
      <c r="AF155" s="36"/>
      <c r="AG155" s="3">
        <f t="shared" si="192"/>
        <v>96</v>
      </c>
    </row>
    <row r="156" spans="1:33" ht="30" customHeight="1" x14ac:dyDescent="0.35">
      <c r="A156" s="1"/>
      <c r="B156" s="30" t="s">
        <v>193</v>
      </c>
      <c r="C156" s="30">
        <v>1000017803</v>
      </c>
      <c r="D156" s="21" t="s">
        <v>182</v>
      </c>
      <c r="E156" s="112" t="s">
        <v>638</v>
      </c>
      <c r="F156" s="112">
        <f t="shared" si="196"/>
        <v>25</v>
      </c>
      <c r="G156" s="34" t="s">
        <v>209</v>
      </c>
      <c r="H156" s="19">
        <v>135</v>
      </c>
      <c r="I156" s="19">
        <v>65</v>
      </c>
      <c r="J156" s="19">
        <v>120</v>
      </c>
      <c r="K156" s="19">
        <v>200</v>
      </c>
      <c r="L156" s="19">
        <f>K156+10.3</f>
        <v>210.3</v>
      </c>
      <c r="M156" s="19">
        <v>12</v>
      </c>
      <c r="N156" s="19"/>
      <c r="O156" s="19">
        <v>420</v>
      </c>
      <c r="P156" s="20">
        <v>7300400482448</v>
      </c>
      <c r="Q156" s="5"/>
      <c r="R156" s="21">
        <v>2400</v>
      </c>
      <c r="S156" s="21">
        <v>2620</v>
      </c>
      <c r="T156" s="31">
        <v>16.707000000000001</v>
      </c>
      <c r="U156" s="21">
        <v>390</v>
      </c>
      <c r="V156" s="21">
        <v>125</v>
      </c>
      <c r="W156" s="21">
        <v>298</v>
      </c>
      <c r="X156" s="151" t="s">
        <v>683</v>
      </c>
      <c r="Y156" s="1"/>
      <c r="Z156" s="21">
        <v>64</v>
      </c>
      <c r="AA156" s="21">
        <v>8</v>
      </c>
      <c r="AB156" s="21">
        <f t="shared" si="232"/>
        <v>8</v>
      </c>
      <c r="AC156" s="20">
        <f t="shared" si="233"/>
        <v>153.6</v>
      </c>
      <c r="AD156" s="20">
        <f t="shared" si="234"/>
        <v>192.68</v>
      </c>
      <c r="AE156" s="21">
        <f t="shared" si="235"/>
        <v>1145</v>
      </c>
      <c r="AF156" s="36"/>
      <c r="AG156" s="3">
        <f t="shared" si="192"/>
        <v>96</v>
      </c>
    </row>
    <row r="157" spans="1:33" ht="30" customHeight="1" x14ac:dyDescent="0.35">
      <c r="A157" s="1"/>
      <c r="B157" s="30" t="s">
        <v>185</v>
      </c>
      <c r="C157" s="30">
        <v>1000017804</v>
      </c>
      <c r="D157" s="21" t="s">
        <v>172</v>
      </c>
      <c r="E157" s="112" t="s">
        <v>630</v>
      </c>
      <c r="F157" s="112">
        <f t="shared" ref="F157:F162" si="236">LEN(E157)</f>
        <v>37</v>
      </c>
      <c r="G157" s="34" t="s">
        <v>200</v>
      </c>
      <c r="H157" s="19">
        <v>143</v>
      </c>
      <c r="I157" s="19">
        <v>37</v>
      </c>
      <c r="J157" s="19">
        <v>128</v>
      </c>
      <c r="K157" s="19">
        <v>190</v>
      </c>
      <c r="L157" s="19">
        <f>K157+22</f>
        <v>212</v>
      </c>
      <c r="M157" s="19">
        <v>10</v>
      </c>
      <c r="N157" s="19"/>
      <c r="O157" s="19">
        <v>420</v>
      </c>
      <c r="P157" s="20">
        <v>7300400482455</v>
      </c>
      <c r="Q157" s="5"/>
      <c r="R157" s="21">
        <v>1900</v>
      </c>
      <c r="S157" s="21">
        <v>2220</v>
      </c>
      <c r="T157" s="31">
        <v>9.1300000000000008</v>
      </c>
      <c r="U157" s="21">
        <v>391</v>
      </c>
      <c r="V157" s="21">
        <v>131</v>
      </c>
      <c r="W157" s="21">
        <v>155</v>
      </c>
      <c r="X157" s="151" t="s">
        <v>673</v>
      </c>
      <c r="Y157" s="1"/>
      <c r="Z157" s="21">
        <v>120</v>
      </c>
      <c r="AA157" s="21">
        <v>15</v>
      </c>
      <c r="AB157" s="21">
        <f t="shared" ref="AB157:AB162" si="237">Z157/AA157</f>
        <v>8</v>
      </c>
      <c r="AC157" s="20">
        <f t="shared" ref="AC157:AC162" si="238">Z157*R157/1000</f>
        <v>228</v>
      </c>
      <c r="AD157" s="20">
        <f t="shared" ref="AD157:AD162" si="239">Z157*S157/1000+25</f>
        <v>291.39999999999998</v>
      </c>
      <c r="AE157" s="21">
        <f t="shared" ref="AE157:AE162" si="240">AB157*V157+145</f>
        <v>1193</v>
      </c>
      <c r="AF157" s="36"/>
      <c r="AG157" s="3">
        <f t="shared" si="192"/>
        <v>150</v>
      </c>
    </row>
    <row r="158" spans="1:33" ht="30" customHeight="1" x14ac:dyDescent="0.35">
      <c r="A158" s="1"/>
      <c r="B158" s="30" t="s">
        <v>186</v>
      </c>
      <c r="C158" s="30">
        <v>1000017805</v>
      </c>
      <c r="D158" s="21" t="s">
        <v>173</v>
      </c>
      <c r="E158" s="112" t="s">
        <v>631</v>
      </c>
      <c r="F158" s="112">
        <f t="shared" si="236"/>
        <v>35</v>
      </c>
      <c r="G158" s="34" t="s">
        <v>202</v>
      </c>
      <c r="H158" s="19">
        <v>143</v>
      </c>
      <c r="I158" s="19">
        <v>37</v>
      </c>
      <c r="J158" s="19">
        <v>128</v>
      </c>
      <c r="K158" s="19">
        <v>190</v>
      </c>
      <c r="L158" s="19">
        <f>K158+22</f>
        <v>212</v>
      </c>
      <c r="M158" s="19">
        <v>10</v>
      </c>
      <c r="N158" s="19"/>
      <c r="O158" s="19">
        <v>420</v>
      </c>
      <c r="P158" s="20">
        <v>7300400482462</v>
      </c>
      <c r="Q158" s="5"/>
      <c r="R158" s="21">
        <v>1900</v>
      </c>
      <c r="S158" s="21">
        <v>2220</v>
      </c>
      <c r="T158" s="31">
        <v>9.1300000000000008</v>
      </c>
      <c r="U158" s="21">
        <v>391</v>
      </c>
      <c r="V158" s="21">
        <v>131</v>
      </c>
      <c r="W158" s="21">
        <v>155</v>
      </c>
      <c r="X158" s="151" t="s">
        <v>674</v>
      </c>
      <c r="Y158" s="1"/>
      <c r="Z158" s="21">
        <v>120</v>
      </c>
      <c r="AA158" s="21">
        <v>15</v>
      </c>
      <c r="AB158" s="21">
        <f t="shared" si="237"/>
        <v>8</v>
      </c>
      <c r="AC158" s="20">
        <f t="shared" si="238"/>
        <v>228</v>
      </c>
      <c r="AD158" s="20">
        <f t="shared" si="239"/>
        <v>291.39999999999998</v>
      </c>
      <c r="AE158" s="21">
        <f t="shared" si="240"/>
        <v>1193</v>
      </c>
      <c r="AF158" s="36"/>
      <c r="AG158" s="3">
        <f t="shared" si="192"/>
        <v>150</v>
      </c>
    </row>
    <row r="159" spans="1:33" ht="30" hidden="1" customHeight="1" x14ac:dyDescent="0.35">
      <c r="A159" s="1"/>
      <c r="B159" s="30" t="s">
        <v>189</v>
      </c>
      <c r="C159" s="30">
        <v>1000017808</v>
      </c>
      <c r="D159" s="21" t="s">
        <v>176</v>
      </c>
      <c r="E159" s="112" t="s">
        <v>634</v>
      </c>
      <c r="F159" s="112">
        <f t="shared" si="236"/>
        <v>34</v>
      </c>
      <c r="G159" s="34" t="s">
        <v>205</v>
      </c>
      <c r="H159" s="19">
        <v>165</v>
      </c>
      <c r="I159" s="19">
        <v>76</v>
      </c>
      <c r="J159" s="19">
        <v>15</v>
      </c>
      <c r="K159" s="19">
        <v>30</v>
      </c>
      <c r="L159" s="19">
        <f>K159+1.1</f>
        <v>31.1</v>
      </c>
      <c r="M159" s="19">
        <v>24</v>
      </c>
      <c r="N159" s="19"/>
      <c r="O159" s="19">
        <v>420</v>
      </c>
      <c r="P159" s="20">
        <v>7300400482493</v>
      </c>
      <c r="Q159" s="5"/>
      <c r="R159" s="21">
        <v>720</v>
      </c>
      <c r="S159" s="21">
        <v>896</v>
      </c>
      <c r="T159" s="31">
        <v>6.468</v>
      </c>
      <c r="U159" s="21">
        <v>291</v>
      </c>
      <c r="V159" s="21">
        <v>128</v>
      </c>
      <c r="W159" s="21">
        <v>151</v>
      </c>
      <c r="X159" s="151" t="s">
        <v>677</v>
      </c>
      <c r="Y159" s="1"/>
      <c r="Z159" s="21">
        <v>160</v>
      </c>
      <c r="AA159" s="21">
        <v>20</v>
      </c>
      <c r="AB159" s="21">
        <f t="shared" si="237"/>
        <v>8</v>
      </c>
      <c r="AC159" s="20">
        <f t="shared" si="238"/>
        <v>115.2</v>
      </c>
      <c r="AD159" s="20">
        <f t="shared" si="239"/>
        <v>168.36</v>
      </c>
      <c r="AE159" s="21">
        <f t="shared" si="240"/>
        <v>1169</v>
      </c>
      <c r="AF159" s="36"/>
      <c r="AG159" s="3">
        <f t="shared" si="192"/>
        <v>480</v>
      </c>
    </row>
    <row r="160" spans="1:33" ht="30" hidden="1" customHeight="1" x14ac:dyDescent="0.35">
      <c r="A160" s="1"/>
      <c r="B160" s="30" t="s">
        <v>190</v>
      </c>
      <c r="C160" s="30">
        <v>1000017809</v>
      </c>
      <c r="D160" s="21" t="s">
        <v>177</v>
      </c>
      <c r="E160" s="112" t="s">
        <v>635</v>
      </c>
      <c r="F160" s="112">
        <f t="shared" si="236"/>
        <v>34</v>
      </c>
      <c r="G160" s="34" t="s">
        <v>685</v>
      </c>
      <c r="H160" s="19">
        <v>165</v>
      </c>
      <c r="I160" s="19">
        <v>76</v>
      </c>
      <c r="J160" s="19">
        <v>18</v>
      </c>
      <c r="K160" s="19">
        <v>37</v>
      </c>
      <c r="L160" s="19">
        <f>K160+1.2</f>
        <v>38.200000000000003</v>
      </c>
      <c r="M160" s="19">
        <v>24</v>
      </c>
      <c r="N160" s="19"/>
      <c r="O160" s="19">
        <v>420</v>
      </c>
      <c r="P160" s="20">
        <v>7300400482509</v>
      </c>
      <c r="Q160" s="5"/>
      <c r="R160" s="21">
        <v>888</v>
      </c>
      <c r="S160" s="21">
        <v>1066</v>
      </c>
      <c r="T160" s="31">
        <v>6.468</v>
      </c>
      <c r="U160" s="21">
        <v>291</v>
      </c>
      <c r="V160" s="21">
        <v>128</v>
      </c>
      <c r="W160" s="21">
        <v>151</v>
      </c>
      <c r="X160" s="151" t="s">
        <v>678</v>
      </c>
      <c r="Y160" s="1"/>
      <c r="Z160" s="21">
        <v>160</v>
      </c>
      <c r="AA160" s="21">
        <v>20</v>
      </c>
      <c r="AB160" s="21">
        <f t="shared" si="237"/>
        <v>8</v>
      </c>
      <c r="AC160" s="20">
        <f t="shared" si="238"/>
        <v>142.08000000000001</v>
      </c>
      <c r="AD160" s="20">
        <f t="shared" si="239"/>
        <v>195.56</v>
      </c>
      <c r="AE160" s="21">
        <f t="shared" si="240"/>
        <v>1169</v>
      </c>
      <c r="AF160" s="36"/>
      <c r="AG160" s="3">
        <f t="shared" si="192"/>
        <v>480</v>
      </c>
    </row>
    <row r="161" spans="1:33" ht="30" hidden="1" customHeight="1" x14ac:dyDescent="0.35">
      <c r="A161" s="1"/>
      <c r="B161" s="30" t="s">
        <v>191</v>
      </c>
      <c r="C161" s="30">
        <v>1000017810</v>
      </c>
      <c r="D161" s="21" t="s">
        <v>178</v>
      </c>
      <c r="E161" s="112" t="s">
        <v>636</v>
      </c>
      <c r="F161" s="112">
        <f t="shared" si="236"/>
        <v>38</v>
      </c>
      <c r="G161" s="34" t="s">
        <v>207</v>
      </c>
      <c r="H161" s="19">
        <v>165</v>
      </c>
      <c r="I161" s="19">
        <v>76</v>
      </c>
      <c r="J161" s="19">
        <v>20</v>
      </c>
      <c r="K161" s="19">
        <v>40</v>
      </c>
      <c r="L161" s="19">
        <f>K161+1.2</f>
        <v>41.2</v>
      </c>
      <c r="M161" s="19">
        <v>24</v>
      </c>
      <c r="N161" s="19"/>
      <c r="O161" s="19">
        <v>420</v>
      </c>
      <c r="P161" s="20">
        <v>7300400482516</v>
      </c>
      <c r="Q161" s="5"/>
      <c r="R161" s="21">
        <v>960</v>
      </c>
      <c r="S161" s="21">
        <v>1130</v>
      </c>
      <c r="T161" s="31">
        <v>6.468</v>
      </c>
      <c r="U161" s="21">
        <v>291</v>
      </c>
      <c r="V161" s="21">
        <v>128</v>
      </c>
      <c r="W161" s="21">
        <v>151</v>
      </c>
      <c r="X161" s="151" t="s">
        <v>679</v>
      </c>
      <c r="Y161" s="1"/>
      <c r="Z161" s="21">
        <v>160</v>
      </c>
      <c r="AA161" s="21">
        <v>20</v>
      </c>
      <c r="AB161" s="21">
        <f t="shared" si="237"/>
        <v>8</v>
      </c>
      <c r="AC161" s="20">
        <f t="shared" si="238"/>
        <v>153.6</v>
      </c>
      <c r="AD161" s="20">
        <f t="shared" si="239"/>
        <v>205.8</v>
      </c>
      <c r="AE161" s="21">
        <f t="shared" si="240"/>
        <v>1169</v>
      </c>
      <c r="AF161" s="36"/>
      <c r="AG161" s="3">
        <f t="shared" si="192"/>
        <v>480</v>
      </c>
    </row>
    <row r="162" spans="1:33" ht="30" hidden="1" customHeight="1" x14ac:dyDescent="0.35">
      <c r="A162" s="1"/>
      <c r="B162" s="30" t="s">
        <v>192</v>
      </c>
      <c r="C162" s="30">
        <v>1000017799</v>
      </c>
      <c r="D162" s="21" t="s">
        <v>180</v>
      </c>
      <c r="E162" s="112" t="s">
        <v>637</v>
      </c>
      <c r="F162" s="112">
        <f t="shared" si="236"/>
        <v>25</v>
      </c>
      <c r="G162" s="34" t="s">
        <v>208</v>
      </c>
      <c r="H162" s="19">
        <v>135</v>
      </c>
      <c r="I162" s="19">
        <v>65</v>
      </c>
      <c r="J162" s="19">
        <v>120</v>
      </c>
      <c r="K162" s="19">
        <v>230</v>
      </c>
      <c r="L162" s="19">
        <f>K162+10.3</f>
        <v>240.3</v>
      </c>
      <c r="M162" s="19">
        <v>12</v>
      </c>
      <c r="N162" s="19"/>
      <c r="O162" s="19">
        <v>420</v>
      </c>
      <c r="P162" s="20">
        <v>7300400482417</v>
      </c>
      <c r="Q162" s="5"/>
      <c r="R162" s="21">
        <v>2760</v>
      </c>
      <c r="S162" s="21">
        <v>2983</v>
      </c>
      <c r="T162" s="31">
        <v>16.707000000000001</v>
      </c>
      <c r="U162" s="21">
        <v>390</v>
      </c>
      <c r="V162" s="21">
        <v>125</v>
      </c>
      <c r="W162" s="21">
        <v>298</v>
      </c>
      <c r="X162" s="151" t="s">
        <v>681</v>
      </c>
      <c r="Y162" s="1"/>
      <c r="Z162" s="21">
        <v>64</v>
      </c>
      <c r="AA162" s="21">
        <v>8</v>
      </c>
      <c r="AB162" s="21">
        <f t="shared" si="237"/>
        <v>8</v>
      </c>
      <c r="AC162" s="20">
        <f t="shared" si="238"/>
        <v>176.64</v>
      </c>
      <c r="AD162" s="20">
        <f t="shared" si="239"/>
        <v>215.91200000000001</v>
      </c>
      <c r="AE162" s="21">
        <f t="shared" si="240"/>
        <v>1145</v>
      </c>
      <c r="AF162" s="36"/>
      <c r="AG162" s="3">
        <f t="shared" ref="AG162:AG167" si="241">AE162*120*80/10000000</f>
        <v>1.0992</v>
      </c>
    </row>
    <row r="163" spans="1:33" ht="30" hidden="1" customHeight="1" x14ac:dyDescent="0.35">
      <c r="A163" s="1"/>
      <c r="B163" s="30" t="s">
        <v>196</v>
      </c>
      <c r="C163" s="30">
        <v>1000017800</v>
      </c>
      <c r="D163" s="21" t="s">
        <v>183</v>
      </c>
      <c r="E163" s="112" t="s">
        <v>640</v>
      </c>
      <c r="F163" s="112">
        <f t="shared" si="196"/>
        <v>33</v>
      </c>
      <c r="G163" s="34" t="s">
        <v>210</v>
      </c>
      <c r="H163" s="19">
        <v>135</v>
      </c>
      <c r="I163" s="19">
        <v>65</v>
      </c>
      <c r="J163" s="19">
        <v>120</v>
      </c>
      <c r="K163" s="19">
        <v>240</v>
      </c>
      <c r="L163" s="19">
        <f>K163+10.5</f>
        <v>250.5</v>
      </c>
      <c r="M163" s="19">
        <v>12</v>
      </c>
      <c r="N163" s="19"/>
      <c r="O163" s="19">
        <v>420</v>
      </c>
      <c r="P163" s="20">
        <v>7300400482424</v>
      </c>
      <c r="Q163" s="5"/>
      <c r="R163" s="21">
        <v>2880</v>
      </c>
      <c r="S163" s="21">
        <v>3107</v>
      </c>
      <c r="T163" s="31">
        <v>16.146000000000001</v>
      </c>
      <c r="U163" s="21">
        <v>390</v>
      </c>
      <c r="V163" s="21">
        <v>125</v>
      </c>
      <c r="W163" s="21">
        <v>288</v>
      </c>
      <c r="X163" s="151" t="s">
        <v>684</v>
      </c>
      <c r="Y163" s="1"/>
      <c r="Z163" s="21">
        <v>64</v>
      </c>
      <c r="AA163" s="21">
        <v>8</v>
      </c>
      <c r="AB163" s="21">
        <f t="shared" si="232"/>
        <v>8</v>
      </c>
      <c r="AC163" s="20">
        <f t="shared" si="233"/>
        <v>184.32</v>
      </c>
      <c r="AD163" s="20">
        <f t="shared" si="234"/>
        <v>223.84800000000001</v>
      </c>
      <c r="AE163" s="21">
        <f t="shared" si="235"/>
        <v>1145</v>
      </c>
      <c r="AF163" s="36"/>
      <c r="AG163" s="3">
        <f t="shared" si="241"/>
        <v>1.0992</v>
      </c>
    </row>
    <row r="164" spans="1:33" ht="30" hidden="1" customHeight="1" x14ac:dyDescent="0.35">
      <c r="A164" s="1"/>
      <c r="B164" s="30" t="s">
        <v>187</v>
      </c>
      <c r="C164" s="30">
        <v>1000017806</v>
      </c>
      <c r="D164" s="21" t="s">
        <v>174</v>
      </c>
      <c r="E164" s="112" t="s">
        <v>632</v>
      </c>
      <c r="F164" s="112">
        <f>LEN(E164)</f>
        <v>36</v>
      </c>
      <c r="G164" s="34" t="s">
        <v>203</v>
      </c>
      <c r="H164" s="19">
        <v>96</v>
      </c>
      <c r="I164" s="19">
        <v>96</v>
      </c>
      <c r="J164" s="19">
        <v>150</v>
      </c>
      <c r="K164" s="19">
        <v>235</v>
      </c>
      <c r="L164" s="19">
        <f>K164+8.3</f>
        <v>243.3</v>
      </c>
      <c r="M164" s="19">
        <v>8</v>
      </c>
      <c r="N164" s="19"/>
      <c r="O164" s="19">
        <v>420</v>
      </c>
      <c r="P164" s="20">
        <v>7300400482479</v>
      </c>
      <c r="Q164" s="5"/>
      <c r="R164" s="21">
        <v>1880</v>
      </c>
      <c r="S164" s="21">
        <v>2110</v>
      </c>
      <c r="T164" s="31">
        <v>15.364000000000001</v>
      </c>
      <c r="U164" s="21">
        <v>400</v>
      </c>
      <c r="V164" s="21">
        <v>167</v>
      </c>
      <c r="W164" s="21">
        <v>200</v>
      </c>
      <c r="X164" s="151" t="s">
        <v>675</v>
      </c>
      <c r="Y164" s="1"/>
      <c r="Z164" s="21">
        <v>72</v>
      </c>
      <c r="AA164" s="21">
        <v>12</v>
      </c>
      <c r="AB164" s="21">
        <f>Z164/AA164</f>
        <v>6</v>
      </c>
      <c r="AC164" s="20">
        <f>Z164*R164/1000</f>
        <v>135.36000000000001</v>
      </c>
      <c r="AD164" s="20">
        <f>Z164*S164/1000+25</f>
        <v>176.92</v>
      </c>
      <c r="AE164" s="21">
        <f>AB164*V164+145</f>
        <v>1147</v>
      </c>
      <c r="AF164" s="36"/>
      <c r="AG164" s="3">
        <f t="shared" si="241"/>
        <v>1.1011200000000001</v>
      </c>
    </row>
    <row r="165" spans="1:33" ht="30" hidden="1" customHeight="1" x14ac:dyDescent="0.35">
      <c r="A165" s="1"/>
      <c r="B165" s="30" t="s">
        <v>188</v>
      </c>
      <c r="C165" s="30">
        <v>1000017807</v>
      </c>
      <c r="D165" s="21" t="s">
        <v>175</v>
      </c>
      <c r="E165" s="112" t="s">
        <v>633</v>
      </c>
      <c r="F165" s="112">
        <f>LEN(E165)</f>
        <v>32</v>
      </c>
      <c r="G165" s="34" t="s">
        <v>204</v>
      </c>
      <c r="H165" s="19">
        <v>96</v>
      </c>
      <c r="I165" s="19">
        <v>96</v>
      </c>
      <c r="J165" s="19">
        <v>180</v>
      </c>
      <c r="K165" s="19">
        <v>330</v>
      </c>
      <c r="L165" s="19">
        <f>K165+7.9</f>
        <v>337.9</v>
      </c>
      <c r="M165" s="19">
        <v>12</v>
      </c>
      <c r="N165" s="19"/>
      <c r="O165" s="19">
        <v>420</v>
      </c>
      <c r="P165" s="20">
        <v>7300400482486</v>
      </c>
      <c r="Q165" s="5"/>
      <c r="R165" s="21">
        <v>3960</v>
      </c>
      <c r="S165" s="21">
        <v>4270</v>
      </c>
      <c r="T165" s="31">
        <v>27.6</v>
      </c>
      <c r="U165" s="21">
        <v>400</v>
      </c>
      <c r="V165" s="21">
        <v>200</v>
      </c>
      <c r="W165" s="21">
        <v>300</v>
      </c>
      <c r="X165" s="151" t="s">
        <v>676</v>
      </c>
      <c r="Y165" s="1"/>
      <c r="Z165" s="21">
        <v>40</v>
      </c>
      <c r="AA165" s="21">
        <v>8</v>
      </c>
      <c r="AB165" s="21">
        <f>Z165/AA165</f>
        <v>5</v>
      </c>
      <c r="AC165" s="20">
        <f>Z165*R165/1000</f>
        <v>158.4</v>
      </c>
      <c r="AD165" s="20">
        <f>Z165*S165/1000+25</f>
        <v>195.8</v>
      </c>
      <c r="AE165" s="21">
        <f>AB165*V165+145</f>
        <v>1145</v>
      </c>
      <c r="AF165" s="36"/>
      <c r="AG165" s="3">
        <f t="shared" si="241"/>
        <v>1.0992</v>
      </c>
    </row>
    <row r="166" spans="1:33" ht="30" hidden="1" customHeight="1" x14ac:dyDescent="0.35">
      <c r="A166" s="1"/>
      <c r="B166" s="30" t="s">
        <v>195</v>
      </c>
      <c r="C166" s="30">
        <v>1000014769</v>
      </c>
      <c r="D166" s="21" t="s">
        <v>179</v>
      </c>
      <c r="E166" s="112" t="s">
        <v>591</v>
      </c>
      <c r="F166" s="112">
        <f>LEN(E166)</f>
        <v>38</v>
      </c>
      <c r="G166" s="34" t="s">
        <v>206</v>
      </c>
      <c r="H166" s="19">
        <v>186</v>
      </c>
      <c r="I166" s="19">
        <v>71</v>
      </c>
      <c r="J166" s="19">
        <v>127</v>
      </c>
      <c r="K166" s="19">
        <v>240</v>
      </c>
      <c r="L166" s="19">
        <f>K166+43.8</f>
        <v>283.8</v>
      </c>
      <c r="M166" s="19">
        <v>10</v>
      </c>
      <c r="N166" s="19"/>
      <c r="O166" s="19">
        <v>360</v>
      </c>
      <c r="P166" s="20">
        <v>7300400481823</v>
      </c>
      <c r="Q166" s="5"/>
      <c r="R166" s="21">
        <v>2400</v>
      </c>
      <c r="S166" s="21">
        <v>2980</v>
      </c>
      <c r="T166" s="31">
        <v>22.155999999999999</v>
      </c>
      <c r="U166" s="21">
        <v>390</v>
      </c>
      <c r="V166" s="21">
        <v>130</v>
      </c>
      <c r="W166" s="21">
        <v>380</v>
      </c>
      <c r="X166" s="151" t="s">
        <v>680</v>
      </c>
      <c r="Y166" s="1"/>
      <c r="Z166" s="21">
        <v>48</v>
      </c>
      <c r="AA166" s="21">
        <v>6</v>
      </c>
      <c r="AB166" s="21">
        <f>Z166/AA166</f>
        <v>8</v>
      </c>
      <c r="AC166" s="20">
        <f>Z166*R166/1000</f>
        <v>115.2</v>
      </c>
      <c r="AD166" s="20">
        <f>Z166*S166/1000+25</f>
        <v>168.04</v>
      </c>
      <c r="AE166" s="21">
        <f>AB166*V166+145</f>
        <v>1185</v>
      </c>
      <c r="AF166" s="36"/>
      <c r="AG166" s="3">
        <f t="shared" si="241"/>
        <v>1.1375999999999999</v>
      </c>
    </row>
    <row r="167" spans="1:33" ht="18" customHeight="1" x14ac:dyDescent="0.35">
      <c r="A167" s="1"/>
      <c r="B167" s="36"/>
      <c r="C167" s="36"/>
      <c r="D167" s="1"/>
      <c r="E167" s="1"/>
      <c r="F167" s="1"/>
      <c r="G167" s="2"/>
      <c r="H167" s="1"/>
      <c r="I167" s="1"/>
      <c r="J167" s="1"/>
      <c r="K167" s="36"/>
      <c r="L167" s="1"/>
      <c r="M167" s="36"/>
      <c r="N167" s="36"/>
      <c r="O167" s="36"/>
      <c r="P167" s="37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">
        <f t="shared" si="241"/>
        <v>0</v>
      </c>
    </row>
    <row r="168" spans="1:33" ht="18" customHeight="1" x14ac:dyDescent="0.35">
      <c r="A168" s="39"/>
      <c r="P168" s="41"/>
      <c r="Q168" s="42"/>
      <c r="R168" s="38"/>
      <c r="S168" s="38"/>
      <c r="T168" s="38"/>
      <c r="U168" s="38"/>
      <c r="V168" s="38"/>
      <c r="W168" s="38"/>
      <c r="X168" s="38"/>
      <c r="Y168" s="42"/>
      <c r="Z168" s="38"/>
      <c r="AA168" s="38"/>
      <c r="AB168" s="38"/>
      <c r="AC168" s="38"/>
      <c r="AD168" s="38"/>
      <c r="AE168" s="38"/>
      <c r="AF168" s="42"/>
    </row>
    <row r="169" spans="1:33" ht="18" customHeight="1" x14ac:dyDescent="0.35">
      <c r="P169" s="41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</row>
    <row r="170" spans="1:33" ht="18" customHeight="1" x14ac:dyDescent="0.35">
      <c r="D170" s="145"/>
      <c r="J170" s="145"/>
      <c r="O170" s="193"/>
      <c r="P170" s="193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</row>
    <row r="171" spans="1:33" ht="18" customHeight="1" x14ac:dyDescent="0.35">
      <c r="D171" s="145"/>
      <c r="J171" s="145"/>
      <c r="O171" s="193"/>
      <c r="P171" s="193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</row>
    <row r="172" spans="1:33" ht="18" customHeight="1" x14ac:dyDescent="0.35">
      <c r="D172" s="145"/>
      <c r="J172" s="145"/>
      <c r="P172" s="41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</row>
    <row r="173" spans="1:33" ht="18" customHeight="1" x14ac:dyDescent="0.35">
      <c r="D173" s="145"/>
      <c r="H173" s="145"/>
      <c r="I173" s="145"/>
      <c r="P173" s="194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</row>
    <row r="174" spans="1:33" ht="18" customHeight="1" x14ac:dyDescent="0.35">
      <c r="D174" s="145"/>
      <c r="G174" s="146"/>
      <c r="P174" s="41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</row>
    <row r="175" spans="1:33" ht="18" customHeight="1" x14ac:dyDescent="0.35">
      <c r="D175" s="145"/>
      <c r="O175" s="193"/>
      <c r="P175" s="41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</row>
    <row r="176" spans="1:33" ht="18" customHeight="1" x14ac:dyDescent="0.35">
      <c r="O176" s="193"/>
      <c r="P176" s="41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</row>
    <row r="177" spans="4:33" ht="18" customHeight="1" x14ac:dyDescent="0.35">
      <c r="O177" s="193"/>
      <c r="P177" s="41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</row>
    <row r="178" spans="4:33" ht="18" customHeight="1" x14ac:dyDescent="0.35">
      <c r="O178" s="193"/>
      <c r="P178" s="41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</row>
    <row r="179" spans="4:33" ht="18" customHeight="1" x14ac:dyDescent="0.3">
      <c r="D179" s="149"/>
      <c r="G179" s="147"/>
      <c r="I179" s="145"/>
      <c r="J179" s="145"/>
      <c r="P179" s="41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</row>
    <row r="180" spans="4:33" ht="18" customHeight="1" x14ac:dyDescent="0.35">
      <c r="P180" s="41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</row>
    <row r="181" spans="4:33" ht="18" customHeight="1" x14ac:dyDescent="0.35">
      <c r="P181" s="41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</row>
    <row r="182" spans="4:33" ht="18" customHeight="1" x14ac:dyDescent="0.35">
      <c r="P182" s="41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</row>
    <row r="183" spans="4:33" ht="18" customHeight="1" x14ac:dyDescent="0.35">
      <c r="P183" s="41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</row>
    <row r="184" spans="4:33" ht="18" customHeight="1" x14ac:dyDescent="0.35">
      <c r="P184" s="41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</row>
    <row r="185" spans="4:33" ht="18" customHeight="1" x14ac:dyDescent="0.35">
      <c r="P185" s="41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</row>
    <row r="186" spans="4:33" ht="18" customHeight="1" x14ac:dyDescent="0.35">
      <c r="P186" s="41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</row>
    <row r="187" spans="4:33" ht="18" customHeight="1" x14ac:dyDescent="0.35">
      <c r="P187" s="41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</row>
    <row r="188" spans="4:33" ht="18" customHeight="1" x14ac:dyDescent="0.35">
      <c r="P188" s="41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</row>
    <row r="189" spans="4:33" ht="18" customHeight="1" x14ac:dyDescent="0.35">
      <c r="P189" s="41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</row>
    <row r="190" spans="4:33" ht="18" customHeight="1" x14ac:dyDescent="0.35">
      <c r="P190" s="41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</row>
    <row r="191" spans="4:33" ht="18" customHeight="1" x14ac:dyDescent="0.35">
      <c r="P191" s="41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</row>
    <row r="192" spans="4:33" ht="18" customHeight="1" x14ac:dyDescent="0.35">
      <c r="P192" s="41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</row>
    <row r="193" spans="16:33" ht="18" customHeight="1" x14ac:dyDescent="0.35">
      <c r="P193" s="41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</row>
    <row r="194" spans="16:33" ht="18" customHeight="1" x14ac:dyDescent="0.35">
      <c r="P194" s="41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</row>
    <row r="195" spans="16:33" ht="18" customHeight="1" x14ac:dyDescent="0.35">
      <c r="P195" s="41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</row>
    <row r="196" spans="16:33" ht="18" customHeight="1" x14ac:dyDescent="0.35">
      <c r="P196" s="41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</row>
    <row r="197" spans="16:33" ht="18" customHeight="1" x14ac:dyDescent="0.35">
      <c r="P197" s="41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</row>
    <row r="198" spans="16:33" ht="18" customHeight="1" x14ac:dyDescent="0.35">
      <c r="P198" s="41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</row>
    <row r="199" spans="16:33" ht="18" customHeight="1" x14ac:dyDescent="0.35">
      <c r="P199" s="41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</row>
    <row r="200" spans="16:33" ht="18" customHeight="1" x14ac:dyDescent="0.35">
      <c r="P200" s="41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</row>
    <row r="201" spans="16:33" ht="18" customHeight="1" x14ac:dyDescent="0.35">
      <c r="P201" s="41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</row>
    <row r="202" spans="16:33" ht="18" customHeight="1" x14ac:dyDescent="0.35">
      <c r="P202" s="41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</row>
    <row r="203" spans="16:33" ht="18" customHeight="1" x14ac:dyDescent="0.35">
      <c r="P203" s="41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</row>
    <row r="204" spans="16:33" ht="18" customHeight="1" x14ac:dyDescent="0.35">
      <c r="P204" s="41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</row>
    <row r="205" spans="16:33" ht="18" customHeight="1" x14ac:dyDescent="0.35">
      <c r="P205" s="41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</row>
    <row r="206" spans="16:33" ht="18" customHeight="1" x14ac:dyDescent="0.35">
      <c r="P206" s="41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</row>
    <row r="207" spans="16:33" ht="18" customHeight="1" x14ac:dyDescent="0.35">
      <c r="P207" s="41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</row>
    <row r="208" spans="16:33" ht="18" customHeight="1" x14ac:dyDescent="0.35">
      <c r="P208" s="41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</row>
    <row r="209" spans="16:33" ht="18" customHeight="1" x14ac:dyDescent="0.35">
      <c r="P209" s="41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</row>
    <row r="210" spans="16:33" ht="18" customHeight="1" x14ac:dyDescent="0.35">
      <c r="P210" s="41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</row>
    <row r="211" spans="16:33" ht="18" customHeight="1" x14ac:dyDescent="0.35">
      <c r="P211" s="41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</row>
    <row r="212" spans="16:33" ht="18" customHeight="1" x14ac:dyDescent="0.35">
      <c r="P212" s="41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</row>
    <row r="213" spans="16:33" ht="18" customHeight="1" x14ac:dyDescent="0.35">
      <c r="P213" s="41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</row>
    <row r="214" spans="16:33" ht="18" customHeight="1" x14ac:dyDescent="0.35">
      <c r="P214" s="41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</row>
    <row r="215" spans="16:33" ht="18" customHeight="1" x14ac:dyDescent="0.35">
      <c r="P215" s="41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</row>
    <row r="216" spans="16:33" ht="18" customHeight="1" x14ac:dyDescent="0.35">
      <c r="P216" s="41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</row>
    <row r="217" spans="16:33" ht="18" customHeight="1" x14ac:dyDescent="0.35">
      <c r="P217" s="41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</row>
    <row r="218" spans="16:33" ht="18" customHeight="1" x14ac:dyDescent="0.35">
      <c r="P218" s="41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</row>
    <row r="219" spans="16:33" ht="18" customHeight="1" x14ac:dyDescent="0.35">
      <c r="P219" s="41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</row>
    <row r="220" spans="16:33" ht="18" customHeight="1" x14ac:dyDescent="0.35">
      <c r="P220" s="41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</row>
    <row r="221" spans="16:33" ht="18" customHeight="1" x14ac:dyDescent="0.35">
      <c r="P221" s="41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</row>
    <row r="222" spans="16:33" ht="18" customHeight="1" x14ac:dyDescent="0.35">
      <c r="P222" s="41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</row>
    <row r="223" spans="16:33" ht="18" customHeight="1" x14ac:dyDescent="0.35">
      <c r="P223" s="41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</row>
    <row r="224" spans="16:33" ht="18" customHeight="1" x14ac:dyDescent="0.35">
      <c r="P224" s="41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</row>
    <row r="225" spans="16:33" ht="18" customHeight="1" x14ac:dyDescent="0.35">
      <c r="P225" s="41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</row>
    <row r="226" spans="16:33" ht="18" customHeight="1" x14ac:dyDescent="0.35">
      <c r="P226" s="41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</row>
    <row r="227" spans="16:33" x14ac:dyDescent="0.35">
      <c r="P227" s="41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</row>
    <row r="228" spans="16:33" x14ac:dyDescent="0.35">
      <c r="P228" s="41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</row>
    <row r="229" spans="16:33" x14ac:dyDescent="0.35">
      <c r="P229" s="41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</row>
    <row r="230" spans="16:33" x14ac:dyDescent="0.35">
      <c r="P230" s="41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</row>
    <row r="231" spans="16:33" x14ac:dyDescent="0.35">
      <c r="P231" s="41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</row>
    <row r="232" spans="16:33" x14ac:dyDescent="0.35">
      <c r="P232" s="41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</row>
    <row r="233" spans="16:33" x14ac:dyDescent="0.35">
      <c r="P233" s="41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</row>
    <row r="234" spans="16:33" x14ac:dyDescent="0.35">
      <c r="P234" s="41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</row>
    <row r="235" spans="16:33" x14ac:dyDescent="0.35">
      <c r="P235" s="41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</row>
    <row r="236" spans="16:33" x14ac:dyDescent="0.35">
      <c r="P236" s="41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</row>
    <row r="237" spans="16:33" x14ac:dyDescent="0.35">
      <c r="P237" s="41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</row>
    <row r="238" spans="16:33" x14ac:dyDescent="0.35">
      <c r="P238" s="41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</row>
  </sheetData>
  <mergeCells count="7">
    <mergeCell ref="B153:D153"/>
    <mergeCell ref="B7:D7"/>
    <mergeCell ref="B2:P2"/>
    <mergeCell ref="R2:X2"/>
    <mergeCell ref="Z2:AE2"/>
    <mergeCell ref="H4:L4"/>
    <mergeCell ref="B12:D12"/>
  </mergeCells>
  <phoneticPr fontId="0" type="noConversion"/>
  <pageMargins left="0" right="0" top="0.74803149606299213" bottom="0.74803149606299213" header="0.31496062992125984" footer="0.31496062992125984"/>
  <pageSetup paperSize="9" scale="3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b2775b-54c2-48a9-bd39-72af7aea76be" xsi:nil="true"/>
    <lcf76f155ced4ddcb4097134ff3c332f xmlns="81097776-00f0-4dd1-aaaa-15ec8471aea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5b1628b7-abc1-4376-9bf0-bc8c01718c6e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D7AFAD300DE349851CAA5ACF314DE3" ma:contentTypeVersion="18" ma:contentTypeDescription="Создание документа." ma:contentTypeScope="" ma:versionID="27f4732e2b0f6f56dd5ca88173d07a9f">
  <xsd:schema xmlns:xsd="http://www.w3.org/2001/XMLSchema" xmlns:xs="http://www.w3.org/2001/XMLSchema" xmlns:p="http://schemas.microsoft.com/office/2006/metadata/properties" xmlns:ns2="81097776-00f0-4dd1-aaaa-15ec8471aea6" xmlns:ns3="a9b2775b-54c2-48a9-bd39-72af7aea76be" targetNamespace="http://schemas.microsoft.com/office/2006/metadata/properties" ma:root="true" ma:fieldsID="a37fea7f6d0aa1d9626b07163cddfbb1" ns2:_="" ns3:_="">
    <xsd:import namespace="81097776-00f0-4dd1-aaaa-15ec8471aea6"/>
    <xsd:import namespace="a9b2775b-54c2-48a9-bd39-72af7aea7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7776-00f0-4dd1-aaaa-15ec8471a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9" nillable="true" ma:displayName="Tags" ma:internalName="MediaServiceAutoTags" ma:readOnly="true">
      <xsd:simpleType>
        <xsd:restriction base="dms:Text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5b1628b7-abc1-4376-9bf0-bc8c01718c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2775b-54c2-48a9-bd39-72af7aea76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25d2e24-f192-4812-8215-68482570dc78}" ma:internalName="TaxCatchAll" ma:showField="CatchAllData" ma:web="a9b2775b-54c2-48a9-bd39-72af7aea7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75E898-0F53-4914-A7E1-6EBF91A0C494}">
  <ds:schemaRefs>
    <ds:schemaRef ds:uri="57b63019-8357-40c5-a784-21a087bbf99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c439e0ad-da77-4d25-9d0a-9d538a1655e6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86A433C-7F94-4360-8CA8-B6A1638C3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0AB5BA-6701-4F31-A8F0-C17355EF385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835D81-2E0D-4E03-84B9-03621636067C}"/>
</file>

<file path=docMetadata/LabelInfo.xml><?xml version="1.0" encoding="utf-8"?>
<clbl:labelList xmlns:clbl="http://schemas.microsoft.com/office/2020/mipLabelMetadata">
  <clbl:label id="{f86bb524-5efb-4c32-8d79-686dfd33e9bd}" enabled="1" method="Privileged" siteId="{bd190e72-004c-4604-afff-882693bdb91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Barilla list</vt:lpstr>
    </vt:vector>
  </TitlesOfParts>
  <Company>Barilla G. &amp; R. F.lli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Boyko</dc:creator>
  <cp:lastModifiedBy>Boyko Ekaterina</cp:lastModifiedBy>
  <cp:lastPrinted>2019-12-16T06:35:39Z</cp:lastPrinted>
  <dcterms:created xsi:type="dcterms:W3CDTF">2018-02-09T07:25:15Z</dcterms:created>
  <dcterms:modified xsi:type="dcterms:W3CDTF">2025-01-13T08:09:56Z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0x0101002AD7AFAD300DE349851CAA5ACF314DE3</vt:lpwstr>
  </property>
  <property fmtid="{D5CDD505-2E9C-101B-9397-08002B2CF9AE}" pid="3" name="MSIP_Label_e4978964-54aa-4cac-8ee0-c54dcfa3cea9_Enabled">
    <vt:lpwstr>true</vt:lpwstr>
  </property>
  <property fmtid="{D5CDD505-2E9C-101B-9397-08002B2CF9AE}" pid="4" name="MSIP_Label_e4978964-54aa-4cac-8ee0-c54dcfa3cea9_SetDate">
    <vt:lpwstr>2021-06-21T08:36:01Z</vt:lpwstr>
  </property>
  <property fmtid="{D5CDD505-2E9C-101B-9397-08002B2CF9AE}" pid="5" name="MSIP_Label_e4978964-54aa-4cac-8ee0-c54dcfa3cea9_Method">
    <vt:lpwstr>Standard</vt:lpwstr>
  </property>
  <property fmtid="{D5CDD505-2E9C-101B-9397-08002B2CF9AE}" pid="6" name="MSIP_Label_e4978964-54aa-4cac-8ee0-c54dcfa3cea9_Name">
    <vt:lpwstr>Low sensitivity Financial information</vt:lpwstr>
  </property>
  <property fmtid="{D5CDD505-2E9C-101B-9397-08002B2CF9AE}" pid="7" name="MSIP_Label_e4978964-54aa-4cac-8ee0-c54dcfa3cea9_SiteId">
    <vt:lpwstr>bd190e72-004c-4604-afff-882693bdb917</vt:lpwstr>
  </property>
  <property fmtid="{D5CDD505-2E9C-101B-9397-08002B2CF9AE}" pid="8" name="MSIP_Label_e4978964-54aa-4cac-8ee0-c54dcfa3cea9_ActionId">
    <vt:lpwstr>c8c5f090-d408-405d-b175-bf884d46b352</vt:lpwstr>
  </property>
  <property fmtid="{D5CDD505-2E9C-101B-9397-08002B2CF9AE}" pid="9" name="MSIP_Label_e4978964-54aa-4cac-8ee0-c54dcfa3cea9_ContentBits">
    <vt:lpwstr>0</vt:lpwstr>
  </property>
</Properties>
</file>